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20" windowWidth="11970" windowHeight="5790" activeTab="5"/>
  </bookViews>
  <sheets>
    <sheet name="Info" sheetId="6" r:id="rId1"/>
    <sheet name="Profiles-SD-Chl" sheetId="1" r:id="rId2"/>
    <sheet name="Ions" sheetId="2" r:id="rId3"/>
    <sheet name="Nutrients" sheetId="3" r:id="rId4"/>
    <sheet name="Se" sheetId="4" r:id="rId5"/>
    <sheet name="Summary" sheetId="5" r:id="rId6"/>
  </sheets>
  <calcPr calcId="145621"/>
</workbook>
</file>

<file path=xl/calcChain.xml><?xml version="1.0" encoding="utf-8"?>
<calcChain xmlns="http://schemas.openxmlformats.org/spreadsheetml/2006/main">
  <c r="P2376" i="1" l="1"/>
  <c r="O2376" i="1"/>
  <c r="N2376" i="1"/>
  <c r="N2377" i="1"/>
  <c r="P2375" i="1"/>
  <c r="O2375" i="1"/>
  <c r="N2375" i="1"/>
  <c r="P2374" i="1"/>
  <c r="O2374" i="1"/>
  <c r="N2374" i="1"/>
  <c r="P2373" i="1"/>
  <c r="O2373" i="1"/>
  <c r="N2373" i="1"/>
  <c r="X151" i="5"/>
  <c r="Y151" i="5"/>
  <c r="AB151" i="5"/>
  <c r="AA151" i="5"/>
  <c r="Z151" i="5"/>
  <c r="W151" i="5"/>
  <c r="V151" i="5"/>
  <c r="U151" i="5"/>
  <c r="T151" i="5"/>
  <c r="S151" i="5"/>
  <c r="R151" i="5"/>
  <c r="Q151" i="5"/>
  <c r="P151" i="5"/>
  <c r="O151" i="5"/>
  <c r="M151" i="5"/>
  <c r="L151" i="5"/>
  <c r="K151" i="5"/>
  <c r="J151" i="5"/>
  <c r="I151" i="5"/>
  <c r="H151" i="5"/>
  <c r="G151" i="5"/>
  <c r="F151" i="5"/>
  <c r="E151" i="5"/>
  <c r="D151" i="5"/>
  <c r="Y147" i="5"/>
  <c r="Y146" i="5"/>
  <c r="Y145" i="5"/>
  <c r="Y144" i="5"/>
  <c r="Y143" i="5"/>
  <c r="Y142" i="5"/>
  <c r="Y141" i="5"/>
  <c r="Y140" i="5"/>
  <c r="Y139" i="5"/>
  <c r="Y138" i="5"/>
  <c r="Y137" i="5"/>
  <c r="P2378" i="1"/>
  <c r="O2378" i="1"/>
  <c r="N2378" i="1"/>
  <c r="P2377" i="1"/>
  <c r="O2377" i="1"/>
  <c r="J2378" i="1"/>
  <c r="I2378" i="1"/>
  <c r="H2378" i="1"/>
  <c r="G2378" i="1"/>
  <c r="F2378" i="1"/>
  <c r="L2378" i="1" s="1"/>
  <c r="E2378" i="1"/>
  <c r="K2378" i="1" s="1"/>
  <c r="X147" i="5"/>
  <c r="X146" i="5"/>
  <c r="X145" i="5"/>
  <c r="X144" i="5"/>
  <c r="X143" i="5"/>
  <c r="X142" i="5"/>
  <c r="X141" i="5"/>
  <c r="X140" i="5"/>
  <c r="X139" i="5"/>
  <c r="X138" i="5"/>
  <c r="X137" i="5"/>
  <c r="X136" i="5"/>
  <c r="AB147" i="5"/>
  <c r="AB146" i="5"/>
  <c r="AB145" i="5"/>
  <c r="AB144" i="5"/>
  <c r="AB143" i="5"/>
  <c r="AB142" i="5"/>
  <c r="AB141" i="5"/>
  <c r="AB140" i="5"/>
  <c r="AB139" i="5"/>
  <c r="AB138" i="5"/>
  <c r="AA147" i="5"/>
  <c r="Z147" i="5"/>
  <c r="AA146" i="5"/>
  <c r="Z146" i="5"/>
  <c r="AA145" i="5"/>
  <c r="Z145" i="5"/>
  <c r="AA136" i="5"/>
  <c r="Z136" i="5"/>
  <c r="W147" i="5"/>
  <c r="V147" i="5"/>
  <c r="U147" i="5"/>
  <c r="T147" i="5"/>
  <c r="S147" i="5"/>
  <c r="P136" i="5"/>
  <c r="O136" i="5"/>
  <c r="N136" i="5"/>
  <c r="M136" i="5"/>
  <c r="L136" i="5"/>
  <c r="K136" i="5"/>
  <c r="J136" i="5"/>
  <c r="I136" i="5"/>
  <c r="H136" i="5"/>
  <c r="G136" i="5"/>
  <c r="F136" i="5"/>
  <c r="E136" i="5"/>
  <c r="W136" i="5" l="1"/>
  <c r="V136" i="5"/>
  <c r="W137" i="5"/>
  <c r="W146" i="5"/>
  <c r="V146" i="5"/>
  <c r="W145" i="5"/>
  <c r="V145" i="5"/>
  <c r="W144" i="5"/>
  <c r="V144" i="5"/>
  <c r="U146" i="5"/>
  <c r="T146" i="5"/>
  <c r="S146" i="5"/>
  <c r="U145" i="5"/>
  <c r="T145" i="5"/>
  <c r="S145" i="5"/>
  <c r="U144" i="5"/>
  <c r="T144" i="5"/>
  <c r="S144" i="5"/>
  <c r="U136" i="5"/>
  <c r="T136" i="5"/>
  <c r="S136" i="5"/>
  <c r="R136" i="5"/>
  <c r="P138" i="5"/>
  <c r="P137" i="5"/>
  <c r="W138" i="5"/>
  <c r="R147" i="5"/>
  <c r="Q147" i="5"/>
  <c r="P147" i="5"/>
  <c r="O147" i="5"/>
  <c r="N147" i="5"/>
  <c r="M147" i="5"/>
  <c r="L147" i="5"/>
  <c r="K147" i="5"/>
  <c r="J147" i="5"/>
  <c r="I147" i="5"/>
  <c r="H147" i="5"/>
  <c r="G147" i="5"/>
  <c r="F147" i="5"/>
  <c r="E147" i="5"/>
  <c r="R146" i="5"/>
  <c r="Q146" i="5"/>
  <c r="P146" i="5"/>
  <c r="O146" i="5"/>
  <c r="N146" i="5"/>
  <c r="M146" i="5"/>
  <c r="L146" i="5"/>
  <c r="K146" i="5"/>
  <c r="J146" i="5"/>
  <c r="I146" i="5"/>
  <c r="H146" i="5"/>
  <c r="G146" i="5"/>
  <c r="F146" i="5"/>
  <c r="E146" i="5"/>
  <c r="C151" i="5"/>
  <c r="D147" i="5"/>
  <c r="C147" i="5"/>
  <c r="D146" i="5"/>
  <c r="C146" i="5"/>
  <c r="AB134" i="5"/>
  <c r="AA134" i="5"/>
  <c r="Z134" i="5"/>
  <c r="W134" i="5"/>
  <c r="V134" i="5"/>
  <c r="U134" i="5"/>
  <c r="T134" i="5"/>
  <c r="S134" i="5"/>
  <c r="R134" i="5"/>
  <c r="Q134" i="5"/>
  <c r="P134" i="5"/>
  <c r="O134" i="5"/>
  <c r="N134" i="5"/>
  <c r="M134" i="5"/>
  <c r="L134" i="5"/>
  <c r="K134" i="5"/>
  <c r="J134" i="5"/>
  <c r="I134" i="5"/>
  <c r="H134" i="5"/>
  <c r="G134" i="5"/>
  <c r="E134" i="5"/>
  <c r="AB106" i="5"/>
  <c r="AA106" i="5"/>
  <c r="Z106" i="5"/>
  <c r="W106" i="5"/>
  <c r="V106" i="5"/>
  <c r="U106" i="5"/>
  <c r="T106" i="5"/>
  <c r="S106" i="5"/>
  <c r="R106" i="5"/>
  <c r="Q106" i="5"/>
  <c r="P106" i="5"/>
  <c r="O106" i="5"/>
  <c r="N106" i="5"/>
  <c r="M106" i="5"/>
  <c r="L106" i="5"/>
  <c r="K106" i="5"/>
  <c r="J106" i="5"/>
  <c r="I106" i="5"/>
  <c r="H106" i="5"/>
  <c r="G106" i="5"/>
  <c r="E106" i="5"/>
  <c r="AA120" i="5"/>
  <c r="Z120" i="5"/>
  <c r="Y120" i="5"/>
  <c r="X120" i="5"/>
  <c r="W120" i="5"/>
  <c r="V120" i="5"/>
  <c r="U120" i="5"/>
  <c r="T120" i="5"/>
  <c r="S120" i="5"/>
  <c r="R120" i="5"/>
  <c r="Q120" i="5"/>
  <c r="P120" i="5"/>
  <c r="O120" i="5"/>
  <c r="N120" i="5"/>
  <c r="M120" i="5"/>
  <c r="L120" i="5"/>
  <c r="K120" i="5"/>
  <c r="J120" i="5"/>
  <c r="I120" i="5"/>
  <c r="H120" i="5"/>
  <c r="G120" i="5"/>
  <c r="E120" i="5"/>
  <c r="AA92" i="5"/>
  <c r="Z92" i="5"/>
  <c r="Y92" i="5"/>
  <c r="X92" i="5"/>
  <c r="W92" i="5"/>
  <c r="V92" i="5"/>
  <c r="U92" i="5"/>
  <c r="T92" i="5"/>
  <c r="S92" i="5"/>
  <c r="R92" i="5"/>
  <c r="Q92" i="5"/>
  <c r="P92" i="5"/>
  <c r="O92" i="5"/>
  <c r="N92" i="5"/>
  <c r="M92" i="5"/>
  <c r="L92" i="5"/>
  <c r="K92" i="5"/>
  <c r="J92" i="5"/>
  <c r="I92" i="5"/>
  <c r="H92" i="5"/>
  <c r="G92" i="5"/>
  <c r="E92" i="5"/>
  <c r="AB78" i="5"/>
  <c r="AA78" i="5"/>
  <c r="Z78" i="5"/>
  <c r="W78" i="5"/>
  <c r="V78" i="5"/>
  <c r="U78" i="5"/>
  <c r="T78" i="5"/>
  <c r="S78" i="5"/>
  <c r="R78" i="5"/>
  <c r="Q78" i="5"/>
  <c r="P78" i="5"/>
  <c r="O78" i="5"/>
  <c r="N78" i="5"/>
  <c r="M78" i="5"/>
  <c r="L78" i="5"/>
  <c r="K78" i="5"/>
  <c r="J78" i="5"/>
  <c r="I78" i="5"/>
  <c r="H78" i="5"/>
  <c r="G78" i="5"/>
  <c r="E78" i="5"/>
  <c r="AA64" i="5"/>
  <c r="Z64" i="5"/>
  <c r="Y64" i="5"/>
  <c r="X64" i="5"/>
  <c r="W64" i="5"/>
  <c r="V64" i="5"/>
  <c r="U64" i="5"/>
  <c r="T64" i="5"/>
  <c r="S64" i="5"/>
  <c r="R64" i="5"/>
  <c r="Q64" i="5"/>
  <c r="P64" i="5"/>
  <c r="O64" i="5"/>
  <c r="N64" i="5"/>
  <c r="M64" i="5"/>
  <c r="L64" i="5"/>
  <c r="K64" i="5"/>
  <c r="J64" i="5"/>
  <c r="I64" i="5"/>
  <c r="H64" i="5"/>
  <c r="G64" i="5"/>
  <c r="E64" i="5"/>
  <c r="X190" i="4"/>
  <c r="W190" i="4"/>
  <c r="V190" i="4"/>
  <c r="W189" i="4"/>
  <c r="V189" i="4"/>
  <c r="X188" i="4"/>
  <c r="W188" i="4"/>
  <c r="V188" i="4"/>
  <c r="W187" i="4"/>
  <c r="V187" i="4"/>
  <c r="X186" i="4"/>
  <c r="W186" i="4"/>
  <c r="V186" i="4"/>
  <c r="W185" i="4"/>
  <c r="W194" i="4" s="1"/>
  <c r="V185" i="4"/>
  <c r="W184" i="4"/>
  <c r="V184" i="4"/>
  <c r="W183" i="4"/>
  <c r="V183" i="4"/>
  <c r="W182" i="4"/>
  <c r="V182" i="4"/>
  <c r="V193" i="4" l="1"/>
  <c r="X193" i="4"/>
  <c r="W195" i="4"/>
  <c r="V195" i="4"/>
  <c r="W193" i="4"/>
  <c r="V194" i="4"/>
  <c r="G714" i="3"/>
  <c r="F714" i="3"/>
  <c r="E714" i="3"/>
  <c r="D714" i="3"/>
  <c r="G713" i="3"/>
  <c r="F713" i="3"/>
  <c r="E713" i="3"/>
  <c r="D713" i="3"/>
  <c r="G712" i="3"/>
  <c r="F712" i="3"/>
  <c r="E712" i="3"/>
  <c r="D712" i="3"/>
  <c r="G711" i="3"/>
  <c r="F711" i="3"/>
  <c r="E711" i="3"/>
  <c r="D711" i="3"/>
  <c r="G710" i="3"/>
  <c r="F710" i="3"/>
  <c r="E710" i="3"/>
  <c r="D710" i="3"/>
  <c r="G709" i="3"/>
  <c r="G715" i="3" s="1"/>
  <c r="F709" i="3"/>
  <c r="F715" i="3" s="1"/>
  <c r="E709" i="3"/>
  <c r="D709" i="3"/>
  <c r="G708" i="3"/>
  <c r="F708" i="3"/>
  <c r="E708" i="3"/>
  <c r="D708" i="3"/>
  <c r="G707" i="3"/>
  <c r="F707" i="3"/>
  <c r="E707" i="3"/>
  <c r="D707" i="3"/>
  <c r="G706" i="3"/>
  <c r="F706" i="3"/>
  <c r="E706" i="3"/>
  <c r="D706" i="3"/>
  <c r="C714" i="3"/>
  <c r="C713" i="3"/>
  <c r="C712" i="3"/>
  <c r="C711" i="3"/>
  <c r="C710" i="3"/>
  <c r="C709" i="3"/>
  <c r="C708" i="3"/>
  <c r="C707" i="3"/>
  <c r="C706" i="3"/>
  <c r="E715" i="3"/>
  <c r="N707" i="2"/>
  <c r="N705" i="2"/>
  <c r="N698" i="2"/>
  <c r="N696" i="2"/>
  <c r="N694" i="2"/>
  <c r="N685" i="2"/>
  <c r="N687" i="2"/>
  <c r="N683" i="2"/>
  <c r="N665" i="2"/>
  <c r="N664" i="2"/>
  <c r="N663" i="2"/>
  <c r="N661" i="2"/>
  <c r="N655" i="2"/>
  <c r="N654" i="2"/>
  <c r="N653" i="2"/>
  <c r="N652" i="2"/>
  <c r="N651" i="2"/>
  <c r="N650" i="2"/>
  <c r="N643" i="2"/>
  <c r="N642" i="2"/>
  <c r="N640" i="2"/>
  <c r="N638" i="2"/>
  <c r="N631" i="2"/>
  <c r="N630" i="2"/>
  <c r="N629" i="2"/>
  <c r="N627" i="2"/>
  <c r="N628" i="2"/>
  <c r="N626" i="2"/>
  <c r="N618" i="2"/>
  <c r="N617" i="2"/>
  <c r="N616" i="2"/>
  <c r="N615" i="2"/>
  <c r="N614" i="2"/>
  <c r="N613" i="2"/>
  <c r="N611" i="2"/>
  <c r="N610" i="2"/>
  <c r="N605" i="2"/>
  <c r="N604" i="2"/>
  <c r="N603" i="2"/>
  <c r="N602" i="2"/>
  <c r="N607" i="2"/>
  <c r="N606" i="2"/>
  <c r="N719" i="2"/>
  <c r="N721" i="2"/>
  <c r="N717" i="2"/>
  <c r="R722" i="2"/>
  <c r="Q722" i="2"/>
  <c r="P722" i="2"/>
  <c r="O722" i="2"/>
  <c r="M722" i="2"/>
  <c r="L722" i="2"/>
  <c r="K722" i="2"/>
  <c r="J722" i="2"/>
  <c r="I722" i="2"/>
  <c r="H722" i="2"/>
  <c r="G722" i="2"/>
  <c r="F722" i="2"/>
  <c r="E722" i="2"/>
  <c r="D722" i="2"/>
  <c r="R721" i="2"/>
  <c r="Q721" i="2"/>
  <c r="P721" i="2"/>
  <c r="O721" i="2"/>
  <c r="M721" i="2"/>
  <c r="L721" i="2"/>
  <c r="K721" i="2"/>
  <c r="J721" i="2"/>
  <c r="I721" i="2"/>
  <c r="H721" i="2"/>
  <c r="G721" i="2"/>
  <c r="F721" i="2"/>
  <c r="E721" i="2"/>
  <c r="D721" i="2"/>
  <c r="R720" i="2"/>
  <c r="Q720" i="2"/>
  <c r="P720" i="2"/>
  <c r="O720" i="2"/>
  <c r="M720" i="2"/>
  <c r="L720" i="2"/>
  <c r="K720" i="2"/>
  <c r="J720" i="2"/>
  <c r="I720" i="2"/>
  <c r="H720" i="2"/>
  <c r="G720" i="2"/>
  <c r="F720" i="2"/>
  <c r="E720" i="2"/>
  <c r="D720" i="2"/>
  <c r="R719" i="2"/>
  <c r="Q719" i="2"/>
  <c r="P719" i="2"/>
  <c r="O719" i="2"/>
  <c r="M719" i="2"/>
  <c r="L719" i="2"/>
  <c r="K719" i="2"/>
  <c r="J719" i="2"/>
  <c r="I719" i="2"/>
  <c r="H719" i="2"/>
  <c r="G719" i="2"/>
  <c r="F719" i="2"/>
  <c r="E719" i="2"/>
  <c r="D719" i="2"/>
  <c r="R718" i="2"/>
  <c r="Q718" i="2"/>
  <c r="P718" i="2"/>
  <c r="O718" i="2"/>
  <c r="M718" i="2"/>
  <c r="L718" i="2"/>
  <c r="K718" i="2"/>
  <c r="J718" i="2"/>
  <c r="I718" i="2"/>
  <c r="H718" i="2"/>
  <c r="G718" i="2"/>
  <c r="F718" i="2"/>
  <c r="E718" i="2"/>
  <c r="D718" i="2"/>
  <c r="R717" i="2"/>
  <c r="Q717" i="2"/>
  <c r="P717" i="2"/>
  <c r="O717" i="2"/>
  <c r="M717" i="2"/>
  <c r="L717" i="2"/>
  <c r="K717" i="2"/>
  <c r="J717" i="2"/>
  <c r="I717" i="2"/>
  <c r="H717" i="2"/>
  <c r="G717" i="2"/>
  <c r="F717" i="2"/>
  <c r="E717" i="2"/>
  <c r="D717" i="2"/>
  <c r="R716" i="2"/>
  <c r="Q716" i="2"/>
  <c r="P716" i="2"/>
  <c r="O716" i="2"/>
  <c r="M716" i="2"/>
  <c r="L716" i="2"/>
  <c r="K716" i="2"/>
  <c r="J716" i="2"/>
  <c r="I716" i="2"/>
  <c r="H716" i="2"/>
  <c r="G716" i="2"/>
  <c r="F716" i="2"/>
  <c r="E716" i="2"/>
  <c r="D716" i="2"/>
  <c r="R715" i="2"/>
  <c r="Q715" i="2"/>
  <c r="P715" i="2"/>
  <c r="O715" i="2"/>
  <c r="M715" i="2"/>
  <c r="L715" i="2"/>
  <c r="K715" i="2"/>
  <c r="J715" i="2"/>
  <c r="I715" i="2"/>
  <c r="H715" i="2"/>
  <c r="G715" i="2"/>
  <c r="F715" i="2"/>
  <c r="E715" i="2"/>
  <c r="D715" i="2"/>
  <c r="R714" i="2"/>
  <c r="Q714" i="2"/>
  <c r="P714" i="2"/>
  <c r="O714" i="2"/>
  <c r="M714" i="2"/>
  <c r="L714" i="2"/>
  <c r="K714" i="2"/>
  <c r="J714" i="2"/>
  <c r="I714" i="2"/>
  <c r="H714" i="2"/>
  <c r="G714" i="2"/>
  <c r="F714" i="2"/>
  <c r="E714" i="2"/>
  <c r="D714" i="2"/>
  <c r="C722" i="2"/>
  <c r="C721" i="2"/>
  <c r="C720" i="2"/>
  <c r="C719" i="2"/>
  <c r="C718" i="2"/>
  <c r="C717" i="2"/>
  <c r="C716" i="2"/>
  <c r="C715" i="2"/>
  <c r="C714" i="2"/>
  <c r="P723" i="2"/>
  <c r="M723" i="2"/>
  <c r="L723" i="2"/>
  <c r="E723" i="2"/>
  <c r="D723" i="2"/>
  <c r="O723" i="2" l="1"/>
  <c r="H723" i="2"/>
  <c r="E724" i="2"/>
  <c r="I723" i="2"/>
  <c r="C715" i="3"/>
  <c r="D715" i="3"/>
  <c r="Q723" i="2"/>
  <c r="K723" i="2"/>
  <c r="C723" i="2"/>
  <c r="R723" i="2"/>
  <c r="F723" i="2"/>
  <c r="F724" i="2" s="1"/>
  <c r="G724" i="2" s="1"/>
  <c r="J723" i="2"/>
  <c r="G723" i="2"/>
  <c r="F596" i="2"/>
  <c r="E596" i="2"/>
  <c r="G596" i="2" l="1"/>
  <c r="F583" i="2"/>
  <c r="E583" i="2"/>
  <c r="G583" i="2" l="1"/>
  <c r="F557" i="2"/>
  <c r="E557" i="2"/>
  <c r="G557" i="2" l="1"/>
  <c r="C736" i="2"/>
  <c r="C735" i="2"/>
  <c r="C734" i="2"/>
  <c r="C733" i="2"/>
  <c r="C732" i="2"/>
  <c r="C731" i="2"/>
  <c r="F570" i="2" l="1"/>
  <c r="E570" i="2"/>
  <c r="G570" i="2" s="1"/>
  <c r="X170" i="4" l="1"/>
  <c r="W170" i="4"/>
  <c r="V170" i="4"/>
  <c r="W169" i="4"/>
  <c r="V169" i="4"/>
  <c r="X168" i="4"/>
  <c r="W168" i="4"/>
  <c r="V168" i="4"/>
  <c r="W167" i="4"/>
  <c r="V167" i="4"/>
  <c r="X166" i="4"/>
  <c r="X173" i="4" s="1"/>
  <c r="W166" i="4"/>
  <c r="W175" i="4" s="1"/>
  <c r="V166" i="4"/>
  <c r="W165" i="4"/>
  <c r="V165" i="4"/>
  <c r="V174" i="4" s="1"/>
  <c r="W164" i="4"/>
  <c r="V164" i="4"/>
  <c r="W163" i="4"/>
  <c r="V163" i="4"/>
  <c r="W162" i="4"/>
  <c r="V162" i="4"/>
  <c r="W174" i="4" l="1"/>
  <c r="V173" i="4"/>
  <c r="V175" i="4"/>
  <c r="W173" i="4"/>
  <c r="H2368" i="1"/>
  <c r="I2375" i="1"/>
  <c r="G2375" i="1"/>
  <c r="E2375" i="1"/>
  <c r="G2374" i="1"/>
  <c r="J2371" i="1"/>
  <c r="H2371" i="1"/>
  <c r="F2371" i="1"/>
  <c r="J2377" i="1"/>
  <c r="I2377" i="1"/>
  <c r="H2377" i="1"/>
  <c r="G2377" i="1"/>
  <c r="F2377" i="1"/>
  <c r="E2377" i="1"/>
  <c r="K2377" i="1" l="1"/>
  <c r="L2377" i="1"/>
  <c r="K2375" i="1"/>
  <c r="R710" i="2"/>
  <c r="Q710" i="2"/>
  <c r="P710" i="2"/>
  <c r="O710" i="2"/>
  <c r="M710" i="2"/>
  <c r="L710" i="2"/>
  <c r="K710" i="2"/>
  <c r="J710" i="2"/>
  <c r="I710" i="2"/>
  <c r="H710" i="2"/>
  <c r="G710" i="2"/>
  <c r="F710" i="2"/>
  <c r="E710" i="2"/>
  <c r="D710" i="2"/>
  <c r="R709" i="2"/>
  <c r="Q709" i="2"/>
  <c r="P709" i="2"/>
  <c r="O709" i="2"/>
  <c r="M709" i="2"/>
  <c r="L709" i="2"/>
  <c r="K709" i="2"/>
  <c r="J709" i="2"/>
  <c r="I709" i="2"/>
  <c r="H709" i="2"/>
  <c r="G709" i="2"/>
  <c r="F709" i="2"/>
  <c r="E709" i="2"/>
  <c r="D709" i="2"/>
  <c r="R708" i="2"/>
  <c r="Q708" i="2"/>
  <c r="P708" i="2"/>
  <c r="O708" i="2"/>
  <c r="M708" i="2"/>
  <c r="L708" i="2"/>
  <c r="K708" i="2"/>
  <c r="J708" i="2"/>
  <c r="I708" i="2"/>
  <c r="H708" i="2"/>
  <c r="G708" i="2"/>
  <c r="F708" i="2"/>
  <c r="E708" i="2"/>
  <c r="D708" i="2"/>
  <c r="R707" i="2"/>
  <c r="Q707" i="2"/>
  <c r="P707" i="2"/>
  <c r="O707" i="2"/>
  <c r="M707" i="2"/>
  <c r="L707" i="2"/>
  <c r="K707" i="2"/>
  <c r="J707" i="2"/>
  <c r="I707" i="2"/>
  <c r="H707" i="2"/>
  <c r="G707" i="2"/>
  <c r="F707" i="2"/>
  <c r="E707" i="2"/>
  <c r="D707" i="2"/>
  <c r="R706" i="2"/>
  <c r="Q706" i="2"/>
  <c r="P706" i="2"/>
  <c r="O706" i="2"/>
  <c r="M706" i="2"/>
  <c r="L706" i="2"/>
  <c r="K706" i="2"/>
  <c r="J706" i="2"/>
  <c r="I706" i="2"/>
  <c r="H706" i="2"/>
  <c r="G706" i="2"/>
  <c r="F706" i="2"/>
  <c r="E706" i="2"/>
  <c r="D706" i="2"/>
  <c r="R705" i="2"/>
  <c r="Q705" i="2"/>
  <c r="P705" i="2"/>
  <c r="O705" i="2"/>
  <c r="M705" i="2"/>
  <c r="L705" i="2"/>
  <c r="K705" i="2"/>
  <c r="J705" i="2"/>
  <c r="I705" i="2"/>
  <c r="H705" i="2"/>
  <c r="G705" i="2"/>
  <c r="F705" i="2"/>
  <c r="E705" i="2"/>
  <c r="D705" i="2"/>
  <c r="R704" i="2"/>
  <c r="Q704" i="2"/>
  <c r="P704" i="2"/>
  <c r="O704" i="2"/>
  <c r="M704" i="2"/>
  <c r="L704" i="2"/>
  <c r="K704" i="2"/>
  <c r="J704" i="2"/>
  <c r="I704" i="2"/>
  <c r="H704" i="2"/>
  <c r="G704" i="2"/>
  <c r="F704" i="2"/>
  <c r="E704" i="2"/>
  <c r="D704" i="2"/>
  <c r="R703" i="2"/>
  <c r="Q703" i="2"/>
  <c r="P703" i="2"/>
  <c r="O703" i="2"/>
  <c r="M703" i="2"/>
  <c r="L703" i="2"/>
  <c r="K703" i="2"/>
  <c r="J703" i="2"/>
  <c r="I703" i="2"/>
  <c r="H703" i="2"/>
  <c r="G703" i="2"/>
  <c r="F703" i="2"/>
  <c r="E703" i="2"/>
  <c r="D703" i="2"/>
  <c r="R702" i="2"/>
  <c r="Q702" i="2"/>
  <c r="P702" i="2"/>
  <c r="O702" i="2"/>
  <c r="M702" i="2"/>
  <c r="L702" i="2"/>
  <c r="K702" i="2"/>
  <c r="J702" i="2"/>
  <c r="I702" i="2"/>
  <c r="H702" i="2"/>
  <c r="G702" i="2"/>
  <c r="F702" i="2"/>
  <c r="E702" i="2"/>
  <c r="D702" i="2"/>
  <c r="C710" i="2"/>
  <c r="C709" i="2"/>
  <c r="C708" i="2"/>
  <c r="C707" i="2"/>
  <c r="C706" i="2"/>
  <c r="C705" i="2"/>
  <c r="C704" i="2"/>
  <c r="C703" i="2"/>
  <c r="C702" i="2"/>
  <c r="F544" i="2"/>
  <c r="F531" i="2"/>
  <c r="E531" i="2"/>
  <c r="E544" i="2"/>
  <c r="F711" i="2" l="1"/>
  <c r="F712" i="2" s="1"/>
  <c r="N711" i="2"/>
  <c r="C711" i="2"/>
  <c r="D711" i="2"/>
  <c r="H711" i="2"/>
  <c r="P711" i="2"/>
  <c r="E711" i="2"/>
  <c r="E712" i="2" s="1"/>
  <c r="G712" i="2" s="1"/>
  <c r="L711" i="2"/>
  <c r="J711" i="2"/>
  <c r="R711" i="2"/>
  <c r="G711" i="2"/>
  <c r="K711" i="2"/>
  <c r="O711" i="2"/>
  <c r="I711" i="2"/>
  <c r="M711" i="2"/>
  <c r="Q711" i="2"/>
  <c r="G544" i="2"/>
  <c r="G702" i="3"/>
  <c r="F702" i="3"/>
  <c r="E702" i="3"/>
  <c r="D702" i="3"/>
  <c r="G701" i="3"/>
  <c r="F701" i="3"/>
  <c r="E701" i="3"/>
  <c r="D701" i="3"/>
  <c r="G700" i="3"/>
  <c r="F700" i="3"/>
  <c r="E700" i="3"/>
  <c r="D700" i="3"/>
  <c r="G699" i="3"/>
  <c r="F699" i="3"/>
  <c r="E699" i="3"/>
  <c r="D699" i="3"/>
  <c r="G698" i="3"/>
  <c r="F698" i="3"/>
  <c r="E698" i="3"/>
  <c r="D698" i="3"/>
  <c r="G697" i="3"/>
  <c r="G703" i="3" s="1"/>
  <c r="F697" i="3"/>
  <c r="F703" i="3" s="1"/>
  <c r="E697" i="3"/>
  <c r="E703" i="3" s="1"/>
  <c r="D697" i="3"/>
  <c r="D703" i="3" s="1"/>
  <c r="G696" i="3"/>
  <c r="F696" i="3"/>
  <c r="E696" i="3"/>
  <c r="D696" i="3"/>
  <c r="G695" i="3"/>
  <c r="F695" i="3"/>
  <c r="E695" i="3"/>
  <c r="D695" i="3"/>
  <c r="G694" i="3"/>
  <c r="F694" i="3"/>
  <c r="E694" i="3"/>
  <c r="D694" i="3"/>
  <c r="C702" i="3"/>
  <c r="C701" i="3"/>
  <c r="C700" i="3"/>
  <c r="C699" i="3"/>
  <c r="C698" i="3"/>
  <c r="C697" i="3"/>
  <c r="C696" i="3"/>
  <c r="C695" i="3"/>
  <c r="C694" i="3"/>
  <c r="C703" i="3" l="1"/>
  <c r="G531" i="2"/>
  <c r="E515" i="2"/>
  <c r="F515" i="2"/>
  <c r="G515" i="2" l="1"/>
  <c r="AA144" i="5" l="1"/>
  <c r="Z144" i="5"/>
  <c r="G691" i="3"/>
  <c r="F691" i="3"/>
  <c r="E691" i="3"/>
  <c r="D691" i="3"/>
  <c r="C691" i="3"/>
  <c r="G690" i="3"/>
  <c r="F690" i="3"/>
  <c r="E690" i="3"/>
  <c r="D690" i="3"/>
  <c r="C690" i="3"/>
  <c r="G689" i="3"/>
  <c r="F689" i="3"/>
  <c r="E689" i="3"/>
  <c r="D689" i="3"/>
  <c r="C689" i="3"/>
  <c r="G688" i="3"/>
  <c r="F688" i="3"/>
  <c r="E688" i="3"/>
  <c r="D688" i="3"/>
  <c r="C688" i="3"/>
  <c r="G687" i="3"/>
  <c r="F687" i="3"/>
  <c r="E687" i="3"/>
  <c r="D687" i="3"/>
  <c r="C687" i="3"/>
  <c r="G686" i="3"/>
  <c r="F686" i="3"/>
  <c r="E686" i="3"/>
  <c r="D686" i="3"/>
  <c r="C686" i="3"/>
  <c r="G685" i="3"/>
  <c r="F685" i="3"/>
  <c r="E685" i="3"/>
  <c r="D685" i="3"/>
  <c r="C685" i="3"/>
  <c r="G684" i="3"/>
  <c r="F684" i="3"/>
  <c r="E684" i="3"/>
  <c r="D684" i="3"/>
  <c r="C684" i="3"/>
  <c r="G683" i="3"/>
  <c r="F683" i="3"/>
  <c r="E683" i="3"/>
  <c r="D683" i="3"/>
  <c r="C683" i="3"/>
  <c r="G680" i="3"/>
  <c r="F680" i="3"/>
  <c r="E680" i="3"/>
  <c r="D680" i="3"/>
  <c r="G679" i="3"/>
  <c r="F679" i="3"/>
  <c r="E679" i="3"/>
  <c r="D679" i="3"/>
  <c r="G678" i="3"/>
  <c r="F678" i="3"/>
  <c r="E678" i="3"/>
  <c r="D678" i="3"/>
  <c r="G677" i="3"/>
  <c r="F677" i="3"/>
  <c r="E677" i="3"/>
  <c r="D677" i="3"/>
  <c r="G676" i="3"/>
  <c r="F676" i="3"/>
  <c r="E676" i="3"/>
  <c r="D676" i="3"/>
  <c r="G675" i="3"/>
  <c r="G681" i="3" s="1"/>
  <c r="F675" i="3"/>
  <c r="F681" i="3" s="1"/>
  <c r="E675" i="3"/>
  <c r="E681" i="3" s="1"/>
  <c r="D675" i="3"/>
  <c r="D681" i="3" s="1"/>
  <c r="G674" i="3"/>
  <c r="F674" i="3"/>
  <c r="E674" i="3"/>
  <c r="D674" i="3"/>
  <c r="G673" i="3"/>
  <c r="F673" i="3"/>
  <c r="E673" i="3"/>
  <c r="D673" i="3"/>
  <c r="C680" i="3"/>
  <c r="C679" i="3"/>
  <c r="C678" i="3"/>
  <c r="C677" i="3"/>
  <c r="C676" i="3"/>
  <c r="C675" i="3"/>
  <c r="C674" i="3"/>
  <c r="C673" i="3"/>
  <c r="G672" i="3"/>
  <c r="F672" i="3"/>
  <c r="E672" i="3"/>
  <c r="D672" i="3"/>
  <c r="C672" i="3"/>
  <c r="R145" i="5"/>
  <c r="Q145" i="5"/>
  <c r="P145" i="5"/>
  <c r="O145" i="5"/>
  <c r="N145" i="5"/>
  <c r="M145" i="5"/>
  <c r="L145" i="5"/>
  <c r="K145" i="5"/>
  <c r="J145" i="5"/>
  <c r="I145" i="5"/>
  <c r="H145" i="5"/>
  <c r="G145" i="5"/>
  <c r="F145" i="5"/>
  <c r="E145" i="5"/>
  <c r="D145" i="5"/>
  <c r="C145" i="5"/>
  <c r="R144" i="5"/>
  <c r="Q144" i="5"/>
  <c r="P144" i="5"/>
  <c r="O144" i="5"/>
  <c r="M144" i="5"/>
  <c r="L144" i="5"/>
  <c r="K144" i="5"/>
  <c r="J144" i="5"/>
  <c r="I144" i="5"/>
  <c r="H144" i="5"/>
  <c r="G144" i="5"/>
  <c r="F144" i="5"/>
  <c r="E144" i="5"/>
  <c r="D144" i="5"/>
  <c r="C144" i="5"/>
  <c r="C681" i="3" l="1"/>
  <c r="C692" i="3"/>
  <c r="G692" i="3"/>
  <c r="F692" i="3"/>
  <c r="D692" i="3"/>
  <c r="E692" i="3"/>
  <c r="R699" i="2"/>
  <c r="Q699" i="2"/>
  <c r="P699" i="2"/>
  <c r="O699" i="2"/>
  <c r="M699" i="2"/>
  <c r="L699" i="2"/>
  <c r="K699" i="2"/>
  <c r="J699" i="2"/>
  <c r="I699" i="2"/>
  <c r="H699" i="2"/>
  <c r="G699" i="2"/>
  <c r="F699" i="2"/>
  <c r="E699" i="2"/>
  <c r="D699" i="2"/>
  <c r="C699" i="2"/>
  <c r="R698" i="2"/>
  <c r="Q698" i="2"/>
  <c r="P698" i="2"/>
  <c r="O698" i="2"/>
  <c r="M698" i="2"/>
  <c r="L698" i="2"/>
  <c r="K698" i="2"/>
  <c r="J698" i="2"/>
  <c r="I698" i="2"/>
  <c r="H698" i="2"/>
  <c r="G698" i="2"/>
  <c r="F698" i="2"/>
  <c r="E698" i="2"/>
  <c r="D698" i="2"/>
  <c r="C698" i="2"/>
  <c r="R697" i="2"/>
  <c r="Q697" i="2"/>
  <c r="P697" i="2"/>
  <c r="O697" i="2"/>
  <c r="M697" i="2"/>
  <c r="L697" i="2"/>
  <c r="K697" i="2"/>
  <c r="J697" i="2"/>
  <c r="I697" i="2"/>
  <c r="H697" i="2"/>
  <c r="G697" i="2"/>
  <c r="F697" i="2"/>
  <c r="E697" i="2"/>
  <c r="D697" i="2"/>
  <c r="C697" i="2"/>
  <c r="R696" i="2"/>
  <c r="Q696" i="2"/>
  <c r="P696" i="2"/>
  <c r="O696" i="2"/>
  <c r="M696" i="2"/>
  <c r="L696" i="2"/>
  <c r="K696" i="2"/>
  <c r="J696" i="2"/>
  <c r="I696" i="2"/>
  <c r="H696" i="2"/>
  <c r="G696" i="2"/>
  <c r="F696" i="2"/>
  <c r="E696" i="2"/>
  <c r="D696" i="2"/>
  <c r="C696" i="2"/>
  <c r="R695" i="2"/>
  <c r="Q695" i="2"/>
  <c r="P695" i="2"/>
  <c r="O695" i="2"/>
  <c r="M695" i="2"/>
  <c r="L695" i="2"/>
  <c r="K695" i="2"/>
  <c r="J695" i="2"/>
  <c r="I695" i="2"/>
  <c r="H695" i="2"/>
  <c r="G695" i="2"/>
  <c r="F695" i="2"/>
  <c r="E695" i="2"/>
  <c r="D695" i="2"/>
  <c r="C695" i="2"/>
  <c r="R694" i="2"/>
  <c r="Q694" i="2"/>
  <c r="P694" i="2"/>
  <c r="O694" i="2"/>
  <c r="M694" i="2"/>
  <c r="L694" i="2"/>
  <c r="K694" i="2"/>
  <c r="J694" i="2"/>
  <c r="I694" i="2"/>
  <c r="H694" i="2"/>
  <c r="G694" i="2"/>
  <c r="F694" i="2"/>
  <c r="E694" i="2"/>
  <c r="D694" i="2"/>
  <c r="C694" i="2"/>
  <c r="R693" i="2"/>
  <c r="Q693" i="2"/>
  <c r="P693" i="2"/>
  <c r="O693" i="2"/>
  <c r="M693" i="2"/>
  <c r="L693" i="2"/>
  <c r="K693" i="2"/>
  <c r="J693" i="2"/>
  <c r="I693" i="2"/>
  <c r="H693" i="2"/>
  <c r="G693" i="2"/>
  <c r="F693" i="2"/>
  <c r="E693" i="2"/>
  <c r="D693" i="2"/>
  <c r="C693" i="2"/>
  <c r="R692" i="2"/>
  <c r="Q692" i="2"/>
  <c r="P692" i="2"/>
  <c r="O692" i="2"/>
  <c r="M692" i="2"/>
  <c r="L692" i="2"/>
  <c r="K692" i="2"/>
  <c r="J692" i="2"/>
  <c r="I692" i="2"/>
  <c r="H692" i="2"/>
  <c r="G692" i="2"/>
  <c r="F692" i="2"/>
  <c r="E692" i="2"/>
  <c r="D692" i="2"/>
  <c r="C692" i="2"/>
  <c r="R691" i="2"/>
  <c r="Q691" i="2"/>
  <c r="P691" i="2"/>
  <c r="O691" i="2"/>
  <c r="M691" i="2"/>
  <c r="L691" i="2"/>
  <c r="K691" i="2"/>
  <c r="J691" i="2"/>
  <c r="I691" i="2"/>
  <c r="H691" i="2"/>
  <c r="G691" i="2"/>
  <c r="F691" i="2"/>
  <c r="E691" i="2"/>
  <c r="D691" i="2"/>
  <c r="C691" i="2"/>
  <c r="R688" i="2"/>
  <c r="Q688" i="2"/>
  <c r="P688" i="2"/>
  <c r="O688" i="2"/>
  <c r="M688" i="2"/>
  <c r="L688" i="2"/>
  <c r="K688" i="2"/>
  <c r="J688" i="2"/>
  <c r="I688" i="2"/>
  <c r="H688" i="2"/>
  <c r="G688" i="2"/>
  <c r="F688" i="2"/>
  <c r="E688" i="2"/>
  <c r="D688" i="2"/>
  <c r="C688" i="2"/>
  <c r="R687" i="2"/>
  <c r="Q687" i="2"/>
  <c r="P687" i="2"/>
  <c r="O687" i="2"/>
  <c r="M687" i="2"/>
  <c r="L687" i="2"/>
  <c r="K687" i="2"/>
  <c r="J687" i="2"/>
  <c r="I687" i="2"/>
  <c r="H687" i="2"/>
  <c r="G687" i="2"/>
  <c r="F687" i="2"/>
  <c r="E687" i="2"/>
  <c r="D687" i="2"/>
  <c r="C687" i="2"/>
  <c r="R686" i="2"/>
  <c r="Q686" i="2"/>
  <c r="P686" i="2"/>
  <c r="O686" i="2"/>
  <c r="M686" i="2"/>
  <c r="L686" i="2"/>
  <c r="K686" i="2"/>
  <c r="J686" i="2"/>
  <c r="I686" i="2"/>
  <c r="H686" i="2"/>
  <c r="G686" i="2"/>
  <c r="F686" i="2"/>
  <c r="E686" i="2"/>
  <c r="D686" i="2"/>
  <c r="C686" i="2"/>
  <c r="R685" i="2"/>
  <c r="Q685" i="2"/>
  <c r="P685" i="2"/>
  <c r="O685" i="2"/>
  <c r="M685" i="2"/>
  <c r="L685" i="2"/>
  <c r="K685" i="2"/>
  <c r="J685" i="2"/>
  <c r="I685" i="2"/>
  <c r="H685" i="2"/>
  <c r="G685" i="2"/>
  <c r="F685" i="2"/>
  <c r="E685" i="2"/>
  <c r="D685" i="2"/>
  <c r="C685" i="2"/>
  <c r="R684" i="2"/>
  <c r="Q684" i="2"/>
  <c r="P684" i="2"/>
  <c r="O684" i="2"/>
  <c r="M684" i="2"/>
  <c r="L684" i="2"/>
  <c r="K684" i="2"/>
  <c r="J684" i="2"/>
  <c r="I684" i="2"/>
  <c r="H684" i="2"/>
  <c r="G684" i="2"/>
  <c r="F684" i="2"/>
  <c r="E684" i="2"/>
  <c r="D684" i="2"/>
  <c r="C684" i="2"/>
  <c r="R683" i="2"/>
  <c r="Q683" i="2"/>
  <c r="P683" i="2"/>
  <c r="O683" i="2"/>
  <c r="M683" i="2"/>
  <c r="L683" i="2"/>
  <c r="K683" i="2"/>
  <c r="J683" i="2"/>
  <c r="I683" i="2"/>
  <c r="H683" i="2"/>
  <c r="G683" i="2"/>
  <c r="F683" i="2"/>
  <c r="E683" i="2"/>
  <c r="D683" i="2"/>
  <c r="C683" i="2"/>
  <c r="R682" i="2"/>
  <c r="Q682" i="2"/>
  <c r="P682" i="2"/>
  <c r="O682" i="2"/>
  <c r="M682" i="2"/>
  <c r="L682" i="2"/>
  <c r="K682" i="2"/>
  <c r="J682" i="2"/>
  <c r="I682" i="2"/>
  <c r="H682" i="2"/>
  <c r="G682" i="2"/>
  <c r="F682" i="2"/>
  <c r="E682" i="2"/>
  <c r="D682" i="2"/>
  <c r="C682" i="2"/>
  <c r="R681" i="2"/>
  <c r="Q681" i="2"/>
  <c r="P681" i="2"/>
  <c r="O681" i="2"/>
  <c r="M681" i="2"/>
  <c r="L681" i="2"/>
  <c r="K681" i="2"/>
  <c r="J681" i="2"/>
  <c r="I681" i="2"/>
  <c r="H681" i="2"/>
  <c r="G681" i="2"/>
  <c r="F681" i="2"/>
  <c r="E681" i="2"/>
  <c r="D681" i="2"/>
  <c r="C681" i="2"/>
  <c r="R680" i="2"/>
  <c r="Q680" i="2"/>
  <c r="P680" i="2"/>
  <c r="O680" i="2"/>
  <c r="M680" i="2"/>
  <c r="L680" i="2"/>
  <c r="K680" i="2"/>
  <c r="J680" i="2"/>
  <c r="I680" i="2"/>
  <c r="H680" i="2"/>
  <c r="G680" i="2"/>
  <c r="F680" i="2"/>
  <c r="E680" i="2"/>
  <c r="D680" i="2"/>
  <c r="C680" i="2"/>
  <c r="E489" i="2"/>
  <c r="J2376" i="1"/>
  <c r="I2376" i="1"/>
  <c r="H2376" i="1"/>
  <c r="G2376" i="1"/>
  <c r="F2376" i="1"/>
  <c r="E2376" i="1"/>
  <c r="J2375" i="1"/>
  <c r="H2375" i="1"/>
  <c r="F2375" i="1"/>
  <c r="F2374" i="1"/>
  <c r="F689" i="2" l="1"/>
  <c r="E689" i="2"/>
  <c r="F700" i="2"/>
  <c r="L2375" i="1"/>
  <c r="E700" i="2"/>
  <c r="K2376" i="1"/>
  <c r="L2376" i="1"/>
  <c r="X153" i="4"/>
  <c r="W153" i="4"/>
  <c r="V153" i="4"/>
  <c r="W152" i="4"/>
  <c r="V152" i="4"/>
  <c r="X151" i="4"/>
  <c r="W151" i="4"/>
  <c r="V151" i="4"/>
  <c r="W150" i="4"/>
  <c r="V150" i="4"/>
  <c r="X149" i="4"/>
  <c r="W149" i="4"/>
  <c r="V149" i="4"/>
  <c r="V156" i="4" s="1"/>
  <c r="W148" i="4"/>
  <c r="V148" i="4"/>
  <c r="W147" i="4"/>
  <c r="V147" i="4"/>
  <c r="W146" i="4"/>
  <c r="V146" i="4"/>
  <c r="W145" i="4"/>
  <c r="V145" i="4"/>
  <c r="X136" i="4"/>
  <c r="W136" i="4"/>
  <c r="V136" i="4"/>
  <c r="W135" i="4"/>
  <c r="V135" i="4"/>
  <c r="X134" i="4"/>
  <c r="W134" i="4"/>
  <c r="V134" i="4"/>
  <c r="W133" i="4"/>
  <c r="V133" i="4"/>
  <c r="X132" i="4"/>
  <c r="W132" i="4"/>
  <c r="W139" i="4" s="1"/>
  <c r="V132" i="4"/>
  <c r="W131" i="4"/>
  <c r="V131" i="4"/>
  <c r="W130" i="4"/>
  <c r="V130" i="4"/>
  <c r="W129" i="4"/>
  <c r="V129" i="4"/>
  <c r="W128" i="4"/>
  <c r="V128" i="4"/>
  <c r="V139" i="4" l="1"/>
  <c r="W155" i="4"/>
  <c r="G689" i="2"/>
  <c r="X137" i="4"/>
  <c r="W156" i="4"/>
  <c r="G700" i="2"/>
  <c r="V138" i="4"/>
  <c r="V137" i="4"/>
  <c r="W137" i="4"/>
  <c r="W138" i="4"/>
  <c r="V154" i="4"/>
  <c r="V155" i="4"/>
  <c r="X154" i="4"/>
  <c r="W154" i="4"/>
  <c r="F489" i="2"/>
  <c r="G489" i="2" s="1"/>
  <c r="F502" i="2"/>
  <c r="E502" i="2"/>
  <c r="E476" i="2"/>
  <c r="F476" i="2"/>
  <c r="F450" i="2"/>
  <c r="E450" i="2"/>
  <c r="F463" i="2"/>
  <c r="E463" i="2"/>
  <c r="E437" i="2"/>
  <c r="F437" i="2"/>
  <c r="F424" i="2"/>
  <c r="E424" i="2"/>
  <c r="F411" i="2"/>
  <c r="E411" i="2"/>
  <c r="F398" i="2"/>
  <c r="E398" i="2"/>
  <c r="F267" i="2"/>
  <c r="E267" i="2"/>
  <c r="B393" i="2"/>
  <c r="B394" i="2"/>
  <c r="B395" i="2"/>
  <c r="B396" i="2"/>
  <c r="X102" i="4"/>
  <c r="X100" i="4"/>
  <c r="X98" i="4"/>
  <c r="W102" i="4"/>
  <c r="V102" i="4"/>
  <c r="W101" i="4"/>
  <c r="V101" i="4"/>
  <c r="W100" i="4"/>
  <c r="V100" i="4"/>
  <c r="W99" i="4"/>
  <c r="V99" i="4"/>
  <c r="W98" i="4"/>
  <c r="W105" i="4" s="1"/>
  <c r="V98" i="4"/>
  <c r="V105" i="4" s="1"/>
  <c r="W97" i="4"/>
  <c r="V97" i="4"/>
  <c r="W96" i="4"/>
  <c r="V96" i="4"/>
  <c r="W95" i="4"/>
  <c r="V95" i="4"/>
  <c r="W94" i="4"/>
  <c r="V94" i="4"/>
  <c r="W143" i="5"/>
  <c r="V143" i="5"/>
  <c r="U143" i="5"/>
  <c r="T143" i="5"/>
  <c r="S143" i="5"/>
  <c r="G669" i="3"/>
  <c r="F669" i="3"/>
  <c r="E669" i="3"/>
  <c r="D669" i="3"/>
  <c r="G668" i="3"/>
  <c r="F668" i="3"/>
  <c r="E668" i="3"/>
  <c r="D668" i="3"/>
  <c r="G667" i="3"/>
  <c r="F667" i="3"/>
  <c r="E667" i="3"/>
  <c r="D667" i="3"/>
  <c r="G666" i="3"/>
  <c r="F666" i="3"/>
  <c r="E666" i="3"/>
  <c r="D666" i="3"/>
  <c r="G665" i="3"/>
  <c r="F665" i="3"/>
  <c r="E665" i="3"/>
  <c r="D665" i="3"/>
  <c r="G664" i="3"/>
  <c r="G670" i="3" s="1"/>
  <c r="F664" i="3"/>
  <c r="F670" i="3" s="1"/>
  <c r="E664" i="3"/>
  <c r="E670" i="3" s="1"/>
  <c r="D664" i="3"/>
  <c r="D670" i="3" s="1"/>
  <c r="G663" i="3"/>
  <c r="F663" i="3"/>
  <c r="E663" i="3"/>
  <c r="D663" i="3"/>
  <c r="G662" i="3"/>
  <c r="F662" i="3"/>
  <c r="E662" i="3"/>
  <c r="D662" i="3"/>
  <c r="G661" i="3"/>
  <c r="F661" i="3"/>
  <c r="E661" i="3"/>
  <c r="D661" i="3"/>
  <c r="C669" i="3"/>
  <c r="C668" i="3"/>
  <c r="C667" i="3"/>
  <c r="C666" i="3"/>
  <c r="C665" i="3"/>
  <c r="C664" i="3"/>
  <c r="C663" i="3"/>
  <c r="C662" i="3"/>
  <c r="C661" i="3"/>
  <c r="G143" i="5"/>
  <c r="F143" i="5"/>
  <c r="E143" i="5"/>
  <c r="D143" i="5"/>
  <c r="C143" i="5"/>
  <c r="P143" i="5"/>
  <c r="O143" i="5"/>
  <c r="M143" i="5"/>
  <c r="L143" i="5"/>
  <c r="K143" i="5"/>
  <c r="J143" i="5"/>
  <c r="I143" i="5"/>
  <c r="H143" i="5"/>
  <c r="AA143" i="5"/>
  <c r="Z143" i="5"/>
  <c r="AA142" i="5"/>
  <c r="Z142" i="5"/>
  <c r="J2374" i="1"/>
  <c r="H2374" i="1"/>
  <c r="W113" i="4"/>
  <c r="X119" i="4"/>
  <c r="X117" i="4"/>
  <c r="X115" i="4"/>
  <c r="X85" i="4"/>
  <c r="X83" i="4"/>
  <c r="X81" i="4"/>
  <c r="W119" i="4"/>
  <c r="V119" i="4"/>
  <c r="W118" i="4"/>
  <c r="V118" i="4"/>
  <c r="W117" i="4"/>
  <c r="V117" i="4"/>
  <c r="W116" i="4"/>
  <c r="V116" i="4"/>
  <c r="W115" i="4"/>
  <c r="W122" i="4" s="1"/>
  <c r="V115" i="4"/>
  <c r="V122" i="4" s="1"/>
  <c r="W114" i="4"/>
  <c r="V114" i="4"/>
  <c r="V113" i="4"/>
  <c r="W112" i="4"/>
  <c r="V112" i="4"/>
  <c r="W111" i="4"/>
  <c r="V111" i="4"/>
  <c r="R143" i="5"/>
  <c r="Q143" i="5"/>
  <c r="R677" i="2"/>
  <c r="Q677" i="2"/>
  <c r="P677" i="2"/>
  <c r="O677" i="2"/>
  <c r="M677" i="2"/>
  <c r="L677" i="2"/>
  <c r="K677" i="2"/>
  <c r="J677" i="2"/>
  <c r="I677" i="2"/>
  <c r="H677" i="2"/>
  <c r="G677" i="2"/>
  <c r="F677" i="2"/>
  <c r="E677" i="2"/>
  <c r="D677" i="2"/>
  <c r="R676" i="2"/>
  <c r="Q676" i="2"/>
  <c r="P676" i="2"/>
  <c r="O676" i="2"/>
  <c r="M676" i="2"/>
  <c r="L676" i="2"/>
  <c r="K676" i="2"/>
  <c r="J676" i="2"/>
  <c r="I676" i="2"/>
  <c r="H676" i="2"/>
  <c r="G676" i="2"/>
  <c r="F676" i="2"/>
  <c r="E676" i="2"/>
  <c r="D676" i="2"/>
  <c r="R675" i="2"/>
  <c r="Q675" i="2"/>
  <c r="P675" i="2"/>
  <c r="O675" i="2"/>
  <c r="M675" i="2"/>
  <c r="L675" i="2"/>
  <c r="K675" i="2"/>
  <c r="J675" i="2"/>
  <c r="I675" i="2"/>
  <c r="H675" i="2"/>
  <c r="G675" i="2"/>
  <c r="F675" i="2"/>
  <c r="E675" i="2"/>
  <c r="D675" i="2"/>
  <c r="R674" i="2"/>
  <c r="Q674" i="2"/>
  <c r="P674" i="2"/>
  <c r="O674" i="2"/>
  <c r="M674" i="2"/>
  <c r="L674" i="2"/>
  <c r="K674" i="2"/>
  <c r="J674" i="2"/>
  <c r="I674" i="2"/>
  <c r="H674" i="2"/>
  <c r="G674" i="2"/>
  <c r="F674" i="2"/>
  <c r="E674" i="2"/>
  <c r="D674" i="2"/>
  <c r="R673" i="2"/>
  <c r="Q673" i="2"/>
  <c r="P673" i="2"/>
  <c r="O673" i="2"/>
  <c r="M673" i="2"/>
  <c r="L673" i="2"/>
  <c r="K673" i="2"/>
  <c r="J673" i="2"/>
  <c r="I673" i="2"/>
  <c r="H673" i="2"/>
  <c r="G673" i="2"/>
  <c r="F673" i="2"/>
  <c r="E673" i="2"/>
  <c r="D673" i="2"/>
  <c r="R672" i="2"/>
  <c r="Q672" i="2"/>
  <c r="P672" i="2"/>
  <c r="O672" i="2"/>
  <c r="M672" i="2"/>
  <c r="L672" i="2"/>
  <c r="K672" i="2"/>
  <c r="J672" i="2"/>
  <c r="I672" i="2"/>
  <c r="H672" i="2"/>
  <c r="G672" i="2"/>
  <c r="F672" i="2"/>
  <c r="E672" i="2"/>
  <c r="D672" i="2"/>
  <c r="R671" i="2"/>
  <c r="Q671" i="2"/>
  <c r="P671" i="2"/>
  <c r="O671" i="2"/>
  <c r="M671" i="2"/>
  <c r="L671" i="2"/>
  <c r="K671" i="2"/>
  <c r="J671" i="2"/>
  <c r="I671" i="2"/>
  <c r="H671" i="2"/>
  <c r="G671" i="2"/>
  <c r="F671" i="2"/>
  <c r="E671" i="2"/>
  <c r="D671" i="2"/>
  <c r="R670" i="2"/>
  <c r="Q670" i="2"/>
  <c r="P670" i="2"/>
  <c r="O670" i="2"/>
  <c r="M670" i="2"/>
  <c r="L670" i="2"/>
  <c r="K670" i="2"/>
  <c r="J670" i="2"/>
  <c r="I670" i="2"/>
  <c r="H670" i="2"/>
  <c r="G670" i="2"/>
  <c r="F670" i="2"/>
  <c r="E670" i="2"/>
  <c r="D670" i="2"/>
  <c r="R669" i="2"/>
  <c r="Q669" i="2"/>
  <c r="P669" i="2"/>
  <c r="O669" i="2"/>
  <c r="M669" i="2"/>
  <c r="L669" i="2"/>
  <c r="K669" i="2"/>
  <c r="J669" i="2"/>
  <c r="I669" i="2"/>
  <c r="H669" i="2"/>
  <c r="G669" i="2"/>
  <c r="F669" i="2"/>
  <c r="E669" i="2"/>
  <c r="D669" i="2"/>
  <c r="C677" i="2"/>
  <c r="C676" i="2"/>
  <c r="C675" i="2"/>
  <c r="C674" i="2"/>
  <c r="C673" i="2"/>
  <c r="C672" i="2"/>
  <c r="C671" i="2"/>
  <c r="C670" i="2"/>
  <c r="C669" i="2"/>
  <c r="F385" i="2"/>
  <c r="E385" i="2"/>
  <c r="I2374" i="1"/>
  <c r="E2374" i="1"/>
  <c r="J2373" i="1"/>
  <c r="I2373" i="1"/>
  <c r="H2373" i="1"/>
  <c r="G2373" i="1"/>
  <c r="F2373" i="1"/>
  <c r="E2373" i="1"/>
  <c r="G2372" i="1"/>
  <c r="J2372" i="1"/>
  <c r="I2372" i="1"/>
  <c r="H2372" i="1"/>
  <c r="F2372" i="1"/>
  <c r="E2372" i="1"/>
  <c r="I2371" i="1"/>
  <c r="G2371" i="1"/>
  <c r="L2371" i="1"/>
  <c r="E2371" i="1"/>
  <c r="J2370" i="1"/>
  <c r="I2370" i="1"/>
  <c r="H2370" i="1"/>
  <c r="G2370" i="1"/>
  <c r="F2370" i="1"/>
  <c r="E2370" i="1"/>
  <c r="J2369" i="1"/>
  <c r="I2369" i="1"/>
  <c r="H2369" i="1"/>
  <c r="G2369" i="1"/>
  <c r="F2369" i="1"/>
  <c r="E2369" i="1"/>
  <c r="J2368" i="1"/>
  <c r="I2368" i="1"/>
  <c r="G2368" i="1"/>
  <c r="F2368" i="1"/>
  <c r="E2368" i="1"/>
  <c r="G591" i="3"/>
  <c r="F591" i="3"/>
  <c r="E591" i="3"/>
  <c r="D591" i="3"/>
  <c r="C591" i="3"/>
  <c r="F372" i="2"/>
  <c r="E372" i="2"/>
  <c r="F359" i="2"/>
  <c r="E359" i="2"/>
  <c r="C599" i="2"/>
  <c r="D599" i="2"/>
  <c r="E599" i="2"/>
  <c r="G599" i="2"/>
  <c r="H599" i="2"/>
  <c r="I599" i="2"/>
  <c r="J599" i="2"/>
  <c r="K599" i="2"/>
  <c r="L599" i="2"/>
  <c r="M599" i="2"/>
  <c r="O599" i="2"/>
  <c r="P599" i="2"/>
  <c r="C600" i="2"/>
  <c r="D600" i="2"/>
  <c r="E600" i="2"/>
  <c r="G600" i="2"/>
  <c r="H600" i="2"/>
  <c r="I600" i="2"/>
  <c r="J600" i="2"/>
  <c r="K600" i="2"/>
  <c r="L600" i="2"/>
  <c r="M600" i="2"/>
  <c r="O600" i="2"/>
  <c r="P600" i="2"/>
  <c r="C601" i="2"/>
  <c r="D601" i="2"/>
  <c r="E601" i="2"/>
  <c r="G601" i="2"/>
  <c r="H601" i="2"/>
  <c r="I601" i="2"/>
  <c r="J601" i="2"/>
  <c r="K601" i="2"/>
  <c r="L601" i="2"/>
  <c r="M601" i="2"/>
  <c r="O601" i="2"/>
  <c r="P601" i="2"/>
  <c r="C602" i="2"/>
  <c r="D602" i="2"/>
  <c r="E602" i="2"/>
  <c r="G602" i="2"/>
  <c r="H602" i="2"/>
  <c r="I602" i="2"/>
  <c r="J602" i="2"/>
  <c r="K602" i="2"/>
  <c r="L602" i="2"/>
  <c r="M602" i="2"/>
  <c r="O602" i="2"/>
  <c r="P602" i="2"/>
  <c r="C603" i="2"/>
  <c r="D603" i="2"/>
  <c r="E603" i="2"/>
  <c r="G603" i="2"/>
  <c r="H603" i="2"/>
  <c r="I603" i="2"/>
  <c r="J603" i="2"/>
  <c r="K603" i="2"/>
  <c r="L603" i="2"/>
  <c r="M603" i="2"/>
  <c r="O603" i="2"/>
  <c r="P603" i="2"/>
  <c r="R142" i="5"/>
  <c r="Q142" i="5"/>
  <c r="W142" i="5"/>
  <c r="V142" i="5"/>
  <c r="U142" i="5"/>
  <c r="T142" i="5"/>
  <c r="S142" i="5"/>
  <c r="P142" i="5"/>
  <c r="O142" i="5"/>
  <c r="N142" i="5"/>
  <c r="M142" i="5"/>
  <c r="L142" i="5"/>
  <c r="K142" i="5"/>
  <c r="J142" i="5"/>
  <c r="I142" i="5"/>
  <c r="H142" i="5"/>
  <c r="G142" i="5"/>
  <c r="F142" i="5"/>
  <c r="E142" i="5"/>
  <c r="D142" i="5"/>
  <c r="C142" i="5"/>
  <c r="G658" i="3"/>
  <c r="F658" i="3"/>
  <c r="E658" i="3"/>
  <c r="D658" i="3"/>
  <c r="G657" i="3"/>
  <c r="F657" i="3"/>
  <c r="E657" i="3"/>
  <c r="D657" i="3"/>
  <c r="G656" i="3"/>
  <c r="F656" i="3"/>
  <c r="E656" i="3"/>
  <c r="D656" i="3"/>
  <c r="G655" i="3"/>
  <c r="F655" i="3"/>
  <c r="E655" i="3"/>
  <c r="D655" i="3"/>
  <c r="G654" i="3"/>
  <c r="F654" i="3"/>
  <c r="E654" i="3"/>
  <c r="D654" i="3"/>
  <c r="G653" i="3"/>
  <c r="G659" i="3" s="1"/>
  <c r="F653" i="3"/>
  <c r="F659" i="3" s="1"/>
  <c r="E653" i="3"/>
  <c r="E659" i="3" s="1"/>
  <c r="D653" i="3"/>
  <c r="D659" i="3" s="1"/>
  <c r="G652" i="3"/>
  <c r="F652" i="3"/>
  <c r="E652" i="3"/>
  <c r="D652" i="3"/>
  <c r="G651" i="3"/>
  <c r="F651" i="3"/>
  <c r="E651" i="3"/>
  <c r="D651" i="3"/>
  <c r="G650" i="3"/>
  <c r="F650" i="3"/>
  <c r="E650" i="3"/>
  <c r="D650" i="3"/>
  <c r="C658" i="3"/>
  <c r="C657" i="3"/>
  <c r="C656" i="3"/>
  <c r="C655" i="3"/>
  <c r="C654" i="3"/>
  <c r="C653" i="3"/>
  <c r="C652" i="3"/>
  <c r="C651" i="3"/>
  <c r="C650" i="3"/>
  <c r="R666" i="2"/>
  <c r="Q666" i="2"/>
  <c r="P666" i="2"/>
  <c r="O666" i="2"/>
  <c r="M666" i="2"/>
  <c r="L666" i="2"/>
  <c r="K666" i="2"/>
  <c r="J666" i="2"/>
  <c r="I666" i="2"/>
  <c r="H666" i="2"/>
  <c r="G666" i="2"/>
  <c r="F666" i="2"/>
  <c r="E666" i="2"/>
  <c r="D666" i="2"/>
  <c r="R665" i="2"/>
  <c r="Q665" i="2"/>
  <c r="P665" i="2"/>
  <c r="O665" i="2"/>
  <c r="M665" i="2"/>
  <c r="L665" i="2"/>
  <c r="K665" i="2"/>
  <c r="J665" i="2"/>
  <c r="I665" i="2"/>
  <c r="H665" i="2"/>
  <c r="G665" i="2"/>
  <c r="F665" i="2"/>
  <c r="E665" i="2"/>
  <c r="D665" i="2"/>
  <c r="R664" i="2"/>
  <c r="Q664" i="2"/>
  <c r="P664" i="2"/>
  <c r="O664" i="2"/>
  <c r="M664" i="2"/>
  <c r="L664" i="2"/>
  <c r="K664" i="2"/>
  <c r="J664" i="2"/>
  <c r="I664" i="2"/>
  <c r="H664" i="2"/>
  <c r="G664" i="2"/>
  <c r="F664" i="2"/>
  <c r="E664" i="2"/>
  <c r="D664" i="2"/>
  <c r="R663" i="2"/>
  <c r="Q663" i="2"/>
  <c r="P663" i="2"/>
  <c r="O663" i="2"/>
  <c r="M663" i="2"/>
  <c r="L663" i="2"/>
  <c r="K663" i="2"/>
  <c r="J663" i="2"/>
  <c r="I663" i="2"/>
  <c r="H663" i="2"/>
  <c r="G663" i="2"/>
  <c r="F663" i="2"/>
  <c r="E663" i="2"/>
  <c r="D663" i="2"/>
  <c r="R662" i="2"/>
  <c r="Q662" i="2"/>
  <c r="P662" i="2"/>
  <c r="O662" i="2"/>
  <c r="M662" i="2"/>
  <c r="L662" i="2"/>
  <c r="K662" i="2"/>
  <c r="J662" i="2"/>
  <c r="I662" i="2"/>
  <c r="H662" i="2"/>
  <c r="G662" i="2"/>
  <c r="F662" i="2"/>
  <c r="E662" i="2"/>
  <c r="D662" i="2"/>
  <c r="R661" i="2"/>
  <c r="Q661" i="2"/>
  <c r="P661" i="2"/>
  <c r="O661" i="2"/>
  <c r="M661" i="2"/>
  <c r="L661" i="2"/>
  <c r="K661" i="2"/>
  <c r="J661" i="2"/>
  <c r="I661" i="2"/>
  <c r="H661" i="2"/>
  <c r="G661" i="2"/>
  <c r="F661" i="2"/>
  <c r="E661" i="2"/>
  <c r="D661" i="2"/>
  <c r="R660" i="2"/>
  <c r="Q660" i="2"/>
  <c r="P660" i="2"/>
  <c r="O660" i="2"/>
  <c r="M660" i="2"/>
  <c r="L660" i="2"/>
  <c r="K660" i="2"/>
  <c r="J660" i="2"/>
  <c r="I660" i="2"/>
  <c r="H660" i="2"/>
  <c r="G660" i="2"/>
  <c r="F660" i="2"/>
  <c r="E660" i="2"/>
  <c r="D660" i="2"/>
  <c r="R659" i="2"/>
  <c r="Q659" i="2"/>
  <c r="P659" i="2"/>
  <c r="O659" i="2"/>
  <c r="M659" i="2"/>
  <c r="L659" i="2"/>
  <c r="K659" i="2"/>
  <c r="J659" i="2"/>
  <c r="I659" i="2"/>
  <c r="H659" i="2"/>
  <c r="G659" i="2"/>
  <c r="F659" i="2"/>
  <c r="E659" i="2"/>
  <c r="D659" i="2"/>
  <c r="R658" i="2"/>
  <c r="Q658" i="2"/>
  <c r="P658" i="2"/>
  <c r="O658" i="2"/>
  <c r="M658" i="2"/>
  <c r="L658" i="2"/>
  <c r="K658" i="2"/>
  <c r="J658" i="2"/>
  <c r="I658" i="2"/>
  <c r="H658" i="2"/>
  <c r="G658" i="2"/>
  <c r="F658" i="2"/>
  <c r="E658" i="2"/>
  <c r="D658" i="2"/>
  <c r="C666" i="2"/>
  <c r="C665" i="2"/>
  <c r="C664" i="2"/>
  <c r="C663" i="2"/>
  <c r="C662" i="2"/>
  <c r="C661" i="2"/>
  <c r="C660" i="2"/>
  <c r="C659" i="2"/>
  <c r="C658" i="2"/>
  <c r="E294" i="2"/>
  <c r="F294" i="2"/>
  <c r="E281" i="2"/>
  <c r="F281" i="2"/>
  <c r="F157" i="2"/>
  <c r="F143" i="2"/>
  <c r="F128" i="2"/>
  <c r="F114" i="2"/>
  <c r="F100" i="2"/>
  <c r="E307" i="2"/>
  <c r="F307" i="2"/>
  <c r="E346" i="2"/>
  <c r="F346" i="2"/>
  <c r="E333" i="2"/>
  <c r="F333" i="2"/>
  <c r="E320" i="2"/>
  <c r="F320" i="2"/>
  <c r="F53" i="5"/>
  <c r="F64" i="5" s="1"/>
  <c r="F67" i="5"/>
  <c r="F78" i="5" s="1"/>
  <c r="F81" i="5"/>
  <c r="F92" i="5" s="1"/>
  <c r="F95" i="5"/>
  <c r="F106" i="5" s="1"/>
  <c r="F109" i="5"/>
  <c r="F120" i="5" s="1"/>
  <c r="F123" i="5"/>
  <c r="F134" i="5" s="1"/>
  <c r="F39" i="5"/>
  <c r="F19" i="5"/>
  <c r="F5" i="5"/>
  <c r="W79" i="4"/>
  <c r="E647" i="2"/>
  <c r="E655" i="2"/>
  <c r="E654" i="2"/>
  <c r="E653" i="2"/>
  <c r="E652" i="2"/>
  <c r="E651" i="2"/>
  <c r="E650" i="2"/>
  <c r="E649" i="2"/>
  <c r="E646" i="2"/>
  <c r="C655" i="2"/>
  <c r="C654" i="2"/>
  <c r="C653" i="2"/>
  <c r="C652" i="2"/>
  <c r="C651" i="2"/>
  <c r="C650" i="2"/>
  <c r="C649" i="2"/>
  <c r="C647" i="2"/>
  <c r="C646" i="2"/>
  <c r="W78" i="4"/>
  <c r="V78" i="4"/>
  <c r="W76" i="4"/>
  <c r="V76" i="4"/>
  <c r="W80" i="4"/>
  <c r="V80" i="4"/>
  <c r="AA141" i="5"/>
  <c r="Z141" i="5"/>
  <c r="R141" i="5"/>
  <c r="Q141" i="5"/>
  <c r="W141" i="5"/>
  <c r="V141" i="5"/>
  <c r="U141" i="5"/>
  <c r="T141" i="5"/>
  <c r="S141" i="5"/>
  <c r="P141" i="5"/>
  <c r="O141" i="5"/>
  <c r="N141" i="5"/>
  <c r="M141" i="5"/>
  <c r="L141" i="5"/>
  <c r="K141" i="5"/>
  <c r="J141" i="5"/>
  <c r="I141" i="5"/>
  <c r="H141" i="5"/>
  <c r="G141" i="5"/>
  <c r="F141" i="5"/>
  <c r="E141" i="5"/>
  <c r="D141" i="5"/>
  <c r="AA140" i="5"/>
  <c r="Z140" i="5"/>
  <c r="R140" i="5"/>
  <c r="Q140" i="5"/>
  <c r="W140" i="5"/>
  <c r="V140" i="5"/>
  <c r="U140" i="5"/>
  <c r="T140" i="5"/>
  <c r="S140" i="5"/>
  <c r="P140" i="5"/>
  <c r="O140" i="5"/>
  <c r="N140" i="5"/>
  <c r="M140" i="5"/>
  <c r="L140" i="5"/>
  <c r="K140" i="5"/>
  <c r="J140" i="5"/>
  <c r="I140" i="5"/>
  <c r="H140" i="5"/>
  <c r="G140" i="5"/>
  <c r="F140" i="5"/>
  <c r="E140" i="5"/>
  <c r="D140" i="5"/>
  <c r="AA139" i="5"/>
  <c r="Z139" i="5"/>
  <c r="R139" i="5"/>
  <c r="Q139" i="5"/>
  <c r="W139" i="5"/>
  <c r="V139" i="5"/>
  <c r="U139" i="5"/>
  <c r="T139" i="5"/>
  <c r="S139" i="5"/>
  <c r="P139" i="5"/>
  <c r="O139" i="5"/>
  <c r="N139" i="5"/>
  <c r="M139" i="5"/>
  <c r="L139" i="5"/>
  <c r="K139" i="5"/>
  <c r="J139" i="5"/>
  <c r="I139" i="5"/>
  <c r="H139" i="5"/>
  <c r="G139" i="5"/>
  <c r="F139" i="5"/>
  <c r="E139" i="5"/>
  <c r="D139" i="5"/>
  <c r="AA138" i="5"/>
  <c r="Z138" i="5"/>
  <c r="V138" i="5"/>
  <c r="U138" i="5"/>
  <c r="T138" i="5"/>
  <c r="S138" i="5"/>
  <c r="O138" i="5"/>
  <c r="N138" i="5"/>
  <c r="M138" i="5"/>
  <c r="L138" i="5"/>
  <c r="K138" i="5"/>
  <c r="J138" i="5"/>
  <c r="I138" i="5"/>
  <c r="H138" i="5"/>
  <c r="G138" i="5"/>
  <c r="F138" i="5"/>
  <c r="E138" i="5"/>
  <c r="D138" i="5"/>
  <c r="Z137" i="5"/>
  <c r="V137" i="5"/>
  <c r="U137" i="5"/>
  <c r="T137" i="5"/>
  <c r="S137" i="5"/>
  <c r="O137" i="5"/>
  <c r="N137" i="5"/>
  <c r="M137" i="5"/>
  <c r="L137" i="5"/>
  <c r="K137" i="5"/>
  <c r="J137" i="5"/>
  <c r="I137" i="5"/>
  <c r="H137" i="5"/>
  <c r="G137" i="5"/>
  <c r="E137" i="5"/>
  <c r="D137" i="5"/>
  <c r="C141" i="5"/>
  <c r="C140" i="5"/>
  <c r="C139" i="5"/>
  <c r="C138" i="5"/>
  <c r="C137" i="5"/>
  <c r="V6" i="4"/>
  <c r="V7" i="4"/>
  <c r="V8" i="4"/>
  <c r="V9" i="4"/>
  <c r="V10" i="4"/>
  <c r="V11" i="4"/>
  <c r="V12" i="4"/>
  <c r="V13" i="4"/>
  <c r="D14" i="4"/>
  <c r="S14" i="4"/>
  <c r="V14" i="4" s="1"/>
  <c r="V22" i="4"/>
  <c r="W22" i="4"/>
  <c r="V23" i="4"/>
  <c r="W23" i="4"/>
  <c r="V25" i="4"/>
  <c r="W25" i="4"/>
  <c r="V24" i="4"/>
  <c r="W24" i="4"/>
  <c r="V26" i="4"/>
  <c r="W26" i="4"/>
  <c r="V27" i="4"/>
  <c r="W27" i="4"/>
  <c r="X27" i="4"/>
  <c r="V28" i="4"/>
  <c r="W28" i="4"/>
  <c r="V29" i="4"/>
  <c r="W29" i="4"/>
  <c r="X29" i="4"/>
  <c r="V30" i="4"/>
  <c r="W30" i="4"/>
  <c r="V31" i="4"/>
  <c r="W31" i="4"/>
  <c r="X31" i="4"/>
  <c r="V40" i="4"/>
  <c r="W40" i="4"/>
  <c r="V41" i="4"/>
  <c r="W41" i="4"/>
  <c r="V43" i="4"/>
  <c r="W43" i="4"/>
  <c r="V42" i="4"/>
  <c r="W42" i="4"/>
  <c r="V44" i="4"/>
  <c r="W44" i="4"/>
  <c r="V45" i="4"/>
  <c r="W45" i="4"/>
  <c r="X45" i="4"/>
  <c r="V46" i="4"/>
  <c r="W46" i="4"/>
  <c r="V47" i="4"/>
  <c r="W47" i="4"/>
  <c r="X47" i="4"/>
  <c r="V48" i="4"/>
  <c r="W48" i="4"/>
  <c r="V49" i="4"/>
  <c r="W49" i="4"/>
  <c r="X49" i="4"/>
  <c r="V58" i="4"/>
  <c r="W58" i="4"/>
  <c r="V59" i="4"/>
  <c r="W59" i="4"/>
  <c r="V61" i="4"/>
  <c r="W61" i="4"/>
  <c r="V60" i="4"/>
  <c r="W60" i="4"/>
  <c r="V62" i="4"/>
  <c r="W62" i="4"/>
  <c r="V63" i="4"/>
  <c r="W63" i="4"/>
  <c r="X63" i="4"/>
  <c r="V64" i="4"/>
  <c r="W64" i="4"/>
  <c r="V65" i="4"/>
  <c r="W65" i="4"/>
  <c r="X65" i="4"/>
  <c r="V66" i="4"/>
  <c r="W66" i="4"/>
  <c r="V67" i="4"/>
  <c r="W67" i="4"/>
  <c r="X67" i="4"/>
  <c r="V77" i="4"/>
  <c r="W77" i="4"/>
  <c r="V79" i="4"/>
  <c r="V81" i="4"/>
  <c r="W81" i="4"/>
  <c r="V82" i="4"/>
  <c r="W82" i="4"/>
  <c r="V83" i="4"/>
  <c r="W83" i="4"/>
  <c r="V84" i="4"/>
  <c r="W84" i="4"/>
  <c r="V85" i="4"/>
  <c r="W85" i="4"/>
  <c r="C592" i="3"/>
  <c r="D592" i="3"/>
  <c r="E592" i="3"/>
  <c r="F592" i="3"/>
  <c r="G592" i="3"/>
  <c r="C593" i="3"/>
  <c r="D593" i="3"/>
  <c r="E593" i="3"/>
  <c r="F593" i="3"/>
  <c r="G593" i="3"/>
  <c r="C594" i="3"/>
  <c r="D594" i="3"/>
  <c r="E594" i="3"/>
  <c r="F594" i="3"/>
  <c r="G594" i="3"/>
  <c r="C595" i="3"/>
  <c r="D595" i="3"/>
  <c r="E595" i="3"/>
  <c r="F595" i="3"/>
  <c r="G595" i="3"/>
  <c r="C596" i="3"/>
  <c r="D596" i="3"/>
  <c r="E596" i="3"/>
  <c r="F596" i="3"/>
  <c r="G596" i="3"/>
  <c r="C597" i="3"/>
  <c r="D597" i="3"/>
  <c r="E597" i="3"/>
  <c r="F597" i="3"/>
  <c r="G597" i="3"/>
  <c r="C598" i="3"/>
  <c r="D598" i="3"/>
  <c r="E598" i="3"/>
  <c r="F598" i="3"/>
  <c r="G598" i="3"/>
  <c r="C599" i="3"/>
  <c r="D599" i="3"/>
  <c r="E599" i="3"/>
  <c r="F599" i="3"/>
  <c r="G599" i="3"/>
  <c r="C602" i="3"/>
  <c r="D602" i="3"/>
  <c r="E602" i="3"/>
  <c r="F602" i="3"/>
  <c r="G602" i="3"/>
  <c r="C603" i="3"/>
  <c r="D603" i="3"/>
  <c r="E603" i="3"/>
  <c r="F603" i="3"/>
  <c r="G603" i="3"/>
  <c r="C604" i="3"/>
  <c r="D604" i="3"/>
  <c r="E604" i="3"/>
  <c r="F604" i="3"/>
  <c r="G604" i="3"/>
  <c r="C605" i="3"/>
  <c r="D605" i="3"/>
  <c r="E605" i="3"/>
  <c r="F605" i="3"/>
  <c r="G605" i="3"/>
  <c r="C606" i="3"/>
  <c r="D606" i="3"/>
  <c r="E606" i="3"/>
  <c r="F606" i="3"/>
  <c r="G606" i="3"/>
  <c r="C607" i="3"/>
  <c r="D607" i="3"/>
  <c r="E607" i="3"/>
  <c r="F607" i="3"/>
  <c r="G607" i="3"/>
  <c r="C608" i="3"/>
  <c r="D608" i="3"/>
  <c r="E608" i="3"/>
  <c r="F608" i="3"/>
  <c r="G608" i="3"/>
  <c r="C609" i="3"/>
  <c r="D609" i="3"/>
  <c r="E609" i="3"/>
  <c r="F609" i="3"/>
  <c r="G609" i="3"/>
  <c r="C610" i="3"/>
  <c r="D610" i="3"/>
  <c r="E610" i="3"/>
  <c r="F610" i="3"/>
  <c r="G610" i="3"/>
  <c r="C611" i="3"/>
  <c r="D611" i="3"/>
  <c r="E611" i="3"/>
  <c r="F611" i="3"/>
  <c r="G611" i="3"/>
  <c r="C614" i="3"/>
  <c r="D614" i="3"/>
  <c r="E614" i="3"/>
  <c r="F614" i="3"/>
  <c r="G614" i="3"/>
  <c r="C615" i="3"/>
  <c r="D615" i="3"/>
  <c r="E615" i="3"/>
  <c r="F615" i="3"/>
  <c r="G615" i="3"/>
  <c r="C616" i="3"/>
  <c r="D616" i="3"/>
  <c r="E616" i="3"/>
  <c r="F616" i="3"/>
  <c r="G616" i="3"/>
  <c r="C617" i="3"/>
  <c r="D617" i="3"/>
  <c r="E617" i="3"/>
  <c r="F617" i="3"/>
  <c r="G617" i="3"/>
  <c r="C618" i="3"/>
  <c r="D618" i="3"/>
  <c r="E618" i="3"/>
  <c r="F618" i="3"/>
  <c r="G618" i="3"/>
  <c r="C619" i="3"/>
  <c r="D619" i="3"/>
  <c r="E619" i="3"/>
  <c r="F619" i="3"/>
  <c r="G619" i="3"/>
  <c r="C620" i="3"/>
  <c r="D620" i="3"/>
  <c r="E620" i="3"/>
  <c r="F620" i="3"/>
  <c r="G620" i="3"/>
  <c r="C621" i="3"/>
  <c r="D621" i="3"/>
  <c r="E621" i="3"/>
  <c r="F621" i="3"/>
  <c r="G621" i="3"/>
  <c r="C622" i="3"/>
  <c r="D622" i="3"/>
  <c r="E622" i="3"/>
  <c r="F622" i="3"/>
  <c r="G622" i="3"/>
  <c r="C623" i="3"/>
  <c r="D623" i="3"/>
  <c r="E623" i="3"/>
  <c r="F623" i="3"/>
  <c r="G623" i="3"/>
  <c r="C626" i="3"/>
  <c r="D626" i="3"/>
  <c r="E626" i="3"/>
  <c r="F626" i="3"/>
  <c r="G626" i="3"/>
  <c r="C627" i="3"/>
  <c r="D627" i="3"/>
  <c r="E627" i="3"/>
  <c r="F627" i="3"/>
  <c r="G627" i="3"/>
  <c r="C628" i="3"/>
  <c r="D628" i="3"/>
  <c r="E628" i="3"/>
  <c r="F628" i="3"/>
  <c r="G628" i="3"/>
  <c r="C629" i="3"/>
  <c r="D629" i="3"/>
  <c r="E629" i="3"/>
  <c r="F629" i="3"/>
  <c r="G629" i="3"/>
  <c r="C630" i="3"/>
  <c r="D630" i="3"/>
  <c r="E630" i="3"/>
  <c r="F630" i="3"/>
  <c r="G630" i="3"/>
  <c r="C631" i="3"/>
  <c r="D631" i="3"/>
  <c r="E631" i="3"/>
  <c r="F631" i="3"/>
  <c r="G631" i="3"/>
  <c r="C632" i="3"/>
  <c r="D632" i="3"/>
  <c r="E632" i="3"/>
  <c r="F632" i="3"/>
  <c r="G632" i="3"/>
  <c r="C633" i="3"/>
  <c r="D633" i="3"/>
  <c r="E633" i="3"/>
  <c r="F633" i="3"/>
  <c r="G633" i="3"/>
  <c r="C634" i="3"/>
  <c r="D634" i="3"/>
  <c r="E634" i="3"/>
  <c r="F634" i="3"/>
  <c r="G634" i="3"/>
  <c r="C635" i="3"/>
  <c r="D635" i="3"/>
  <c r="E635" i="3"/>
  <c r="F635" i="3"/>
  <c r="G635" i="3"/>
  <c r="C638" i="3"/>
  <c r="D638" i="3"/>
  <c r="E638" i="3"/>
  <c r="F638" i="3"/>
  <c r="G638" i="3"/>
  <c r="C639" i="3"/>
  <c r="D639" i="3"/>
  <c r="E639" i="3"/>
  <c r="F639" i="3"/>
  <c r="G639" i="3"/>
  <c r="C640" i="3"/>
  <c r="D640" i="3"/>
  <c r="E640" i="3"/>
  <c r="F640" i="3"/>
  <c r="G640" i="3"/>
  <c r="C641" i="3"/>
  <c r="D641" i="3"/>
  <c r="E641" i="3"/>
  <c r="F641" i="3"/>
  <c r="G641" i="3"/>
  <c r="C642" i="3"/>
  <c r="D642" i="3"/>
  <c r="E642" i="3"/>
  <c r="F642" i="3"/>
  <c r="G642" i="3"/>
  <c r="C643" i="3"/>
  <c r="D643" i="3"/>
  <c r="E643" i="3"/>
  <c r="F643" i="3"/>
  <c r="G643" i="3"/>
  <c r="C644" i="3"/>
  <c r="D644" i="3"/>
  <c r="E644" i="3"/>
  <c r="F644" i="3"/>
  <c r="G644" i="3"/>
  <c r="C645" i="3"/>
  <c r="D645" i="3"/>
  <c r="E645" i="3"/>
  <c r="F645" i="3"/>
  <c r="G645" i="3"/>
  <c r="C646" i="3"/>
  <c r="D646" i="3"/>
  <c r="E646" i="3"/>
  <c r="F646" i="3"/>
  <c r="G646" i="3"/>
  <c r="C647" i="3"/>
  <c r="D647" i="3"/>
  <c r="E647" i="3"/>
  <c r="F647" i="3"/>
  <c r="G647" i="3"/>
  <c r="E14" i="2"/>
  <c r="E32" i="2"/>
  <c r="E50" i="2"/>
  <c r="E69" i="2"/>
  <c r="E85" i="2"/>
  <c r="E100" i="2"/>
  <c r="G100" i="2" s="1"/>
  <c r="E114" i="2"/>
  <c r="E128" i="2"/>
  <c r="E143" i="2"/>
  <c r="E157" i="2"/>
  <c r="G157" i="2" s="1"/>
  <c r="E170" i="2"/>
  <c r="F170" i="2"/>
  <c r="E183" i="2"/>
  <c r="F183" i="2"/>
  <c r="E197" i="2"/>
  <c r="F197" i="2"/>
  <c r="E211" i="2"/>
  <c r="F211" i="2"/>
  <c r="E225" i="2"/>
  <c r="F225" i="2"/>
  <c r="E239" i="2"/>
  <c r="F239" i="2"/>
  <c r="E253" i="2"/>
  <c r="F253" i="2"/>
  <c r="C604" i="2"/>
  <c r="D604" i="2"/>
  <c r="E604" i="2"/>
  <c r="G604" i="2"/>
  <c r="H604" i="2"/>
  <c r="I604" i="2"/>
  <c r="J604" i="2"/>
  <c r="K604" i="2"/>
  <c r="L604" i="2"/>
  <c r="M604" i="2"/>
  <c r="O604" i="2"/>
  <c r="P604" i="2"/>
  <c r="C605" i="2"/>
  <c r="D605" i="2"/>
  <c r="E605" i="2"/>
  <c r="G605" i="2"/>
  <c r="H605" i="2"/>
  <c r="I605" i="2"/>
  <c r="J605" i="2"/>
  <c r="K605" i="2"/>
  <c r="L605" i="2"/>
  <c r="M605" i="2"/>
  <c r="O605" i="2"/>
  <c r="P605" i="2"/>
  <c r="C606" i="2"/>
  <c r="D606" i="2"/>
  <c r="E606" i="2"/>
  <c r="G606" i="2"/>
  <c r="H606" i="2"/>
  <c r="I606" i="2"/>
  <c r="J606" i="2"/>
  <c r="K606" i="2"/>
  <c r="L606" i="2"/>
  <c r="M606" i="2"/>
  <c r="O606" i="2"/>
  <c r="P606" i="2"/>
  <c r="C607" i="2"/>
  <c r="D607" i="2"/>
  <c r="E607" i="2"/>
  <c r="G607" i="2"/>
  <c r="H607" i="2"/>
  <c r="I607" i="2"/>
  <c r="J607" i="2"/>
  <c r="K607" i="2"/>
  <c r="L607" i="2"/>
  <c r="M607" i="2"/>
  <c r="O607" i="2"/>
  <c r="P607" i="2"/>
  <c r="C610" i="2"/>
  <c r="D610" i="2"/>
  <c r="E610" i="2"/>
  <c r="F610" i="2"/>
  <c r="G610" i="2"/>
  <c r="H610" i="2"/>
  <c r="I610" i="2"/>
  <c r="J610" i="2"/>
  <c r="K610" i="2"/>
  <c r="L610" i="2"/>
  <c r="M610" i="2"/>
  <c r="O610" i="2"/>
  <c r="P610" i="2"/>
  <c r="C611" i="2"/>
  <c r="D611" i="2"/>
  <c r="E611" i="2"/>
  <c r="F611" i="2"/>
  <c r="G611" i="2"/>
  <c r="H611" i="2"/>
  <c r="I611" i="2"/>
  <c r="J611" i="2"/>
  <c r="K611" i="2"/>
  <c r="L611" i="2"/>
  <c r="M611" i="2"/>
  <c r="O611" i="2"/>
  <c r="P611" i="2"/>
  <c r="C612" i="2"/>
  <c r="D612" i="2"/>
  <c r="E612" i="2"/>
  <c r="F612" i="2"/>
  <c r="G612" i="2"/>
  <c r="H612" i="2"/>
  <c r="I612" i="2"/>
  <c r="J612" i="2"/>
  <c r="K612" i="2"/>
  <c r="L612" i="2"/>
  <c r="M612" i="2"/>
  <c r="O612" i="2"/>
  <c r="P612" i="2"/>
  <c r="C613" i="2"/>
  <c r="D613" i="2"/>
  <c r="E613" i="2"/>
  <c r="F613" i="2"/>
  <c r="G613" i="2"/>
  <c r="H613" i="2"/>
  <c r="I613" i="2"/>
  <c r="J613" i="2"/>
  <c r="K613" i="2"/>
  <c r="L613" i="2"/>
  <c r="M613" i="2"/>
  <c r="O613" i="2"/>
  <c r="P613" i="2"/>
  <c r="C614" i="2"/>
  <c r="D614" i="2"/>
  <c r="E614" i="2"/>
  <c r="F614" i="2"/>
  <c r="G614" i="2"/>
  <c r="H614" i="2"/>
  <c r="I614" i="2"/>
  <c r="J614" i="2"/>
  <c r="K614" i="2"/>
  <c r="L614" i="2"/>
  <c r="M614" i="2"/>
  <c r="O614" i="2"/>
  <c r="P614" i="2"/>
  <c r="C615" i="2"/>
  <c r="D615" i="2"/>
  <c r="E615" i="2"/>
  <c r="F615" i="2"/>
  <c r="G615" i="2"/>
  <c r="H615" i="2"/>
  <c r="I615" i="2"/>
  <c r="J615" i="2"/>
  <c r="K615" i="2"/>
  <c r="L615" i="2"/>
  <c r="M615" i="2"/>
  <c r="O615" i="2"/>
  <c r="P615" i="2"/>
  <c r="C616" i="2"/>
  <c r="D616" i="2"/>
  <c r="E616" i="2"/>
  <c r="F616" i="2"/>
  <c r="G616" i="2"/>
  <c r="H616" i="2"/>
  <c r="I616" i="2"/>
  <c r="J616" i="2"/>
  <c r="K616" i="2"/>
  <c r="L616" i="2"/>
  <c r="M616" i="2"/>
  <c r="O616" i="2"/>
  <c r="P616" i="2"/>
  <c r="C617" i="2"/>
  <c r="D617" i="2"/>
  <c r="E617" i="2"/>
  <c r="F617" i="2"/>
  <c r="G617" i="2"/>
  <c r="H617" i="2"/>
  <c r="I617" i="2"/>
  <c r="J617" i="2"/>
  <c r="K617" i="2"/>
  <c r="L617" i="2"/>
  <c r="M617" i="2"/>
  <c r="O617" i="2"/>
  <c r="P617" i="2"/>
  <c r="C618" i="2"/>
  <c r="D618" i="2"/>
  <c r="E618" i="2"/>
  <c r="F618" i="2"/>
  <c r="G618" i="2"/>
  <c r="H618" i="2"/>
  <c r="I618" i="2"/>
  <c r="J618" i="2"/>
  <c r="K618" i="2"/>
  <c r="L618" i="2"/>
  <c r="M618" i="2"/>
  <c r="O618" i="2"/>
  <c r="P618" i="2"/>
  <c r="C619" i="2"/>
  <c r="D619" i="2"/>
  <c r="E619" i="2"/>
  <c r="F619" i="2"/>
  <c r="G619" i="2"/>
  <c r="H619" i="2"/>
  <c r="I619" i="2"/>
  <c r="J619" i="2"/>
  <c r="K619" i="2"/>
  <c r="L619" i="2"/>
  <c r="M619" i="2"/>
  <c r="O619" i="2"/>
  <c r="P619" i="2"/>
  <c r="C622" i="2"/>
  <c r="D622" i="2"/>
  <c r="E622" i="2"/>
  <c r="F622" i="2"/>
  <c r="G622" i="2"/>
  <c r="H622" i="2"/>
  <c r="I622" i="2"/>
  <c r="J622" i="2"/>
  <c r="K622" i="2"/>
  <c r="L622" i="2"/>
  <c r="M622" i="2"/>
  <c r="O622" i="2"/>
  <c r="P622" i="2"/>
  <c r="Q622" i="2"/>
  <c r="R622" i="2"/>
  <c r="C623" i="2"/>
  <c r="D623" i="2"/>
  <c r="E623" i="2"/>
  <c r="F623" i="2"/>
  <c r="G623" i="2"/>
  <c r="H623" i="2"/>
  <c r="I623" i="2"/>
  <c r="J623" i="2"/>
  <c r="K623" i="2"/>
  <c r="L623" i="2"/>
  <c r="M623" i="2"/>
  <c r="O623" i="2"/>
  <c r="P623" i="2"/>
  <c r="Q623" i="2"/>
  <c r="R623" i="2"/>
  <c r="C624" i="2"/>
  <c r="D624" i="2"/>
  <c r="E624" i="2"/>
  <c r="F624" i="2"/>
  <c r="G624" i="2"/>
  <c r="H624" i="2"/>
  <c r="I624" i="2"/>
  <c r="J624" i="2"/>
  <c r="K624" i="2"/>
  <c r="L624" i="2"/>
  <c r="M624" i="2"/>
  <c r="O624" i="2"/>
  <c r="P624" i="2"/>
  <c r="Q624" i="2"/>
  <c r="R624" i="2"/>
  <c r="C625" i="2"/>
  <c r="D625" i="2"/>
  <c r="E625" i="2"/>
  <c r="F625" i="2"/>
  <c r="G625" i="2"/>
  <c r="H625" i="2"/>
  <c r="I625" i="2"/>
  <c r="J625" i="2"/>
  <c r="K625" i="2"/>
  <c r="L625" i="2"/>
  <c r="M625" i="2"/>
  <c r="O625" i="2"/>
  <c r="P625" i="2"/>
  <c r="Q625" i="2"/>
  <c r="R625" i="2"/>
  <c r="C626" i="2"/>
  <c r="D626" i="2"/>
  <c r="E626" i="2"/>
  <c r="F626" i="2"/>
  <c r="G626" i="2"/>
  <c r="H626" i="2"/>
  <c r="I626" i="2"/>
  <c r="J626" i="2"/>
  <c r="K626" i="2"/>
  <c r="L626" i="2"/>
  <c r="M626" i="2"/>
  <c r="O626" i="2"/>
  <c r="P626" i="2"/>
  <c r="Q626" i="2"/>
  <c r="R626" i="2"/>
  <c r="C627" i="2"/>
  <c r="D627" i="2"/>
  <c r="E627" i="2"/>
  <c r="F627" i="2"/>
  <c r="G627" i="2"/>
  <c r="H627" i="2"/>
  <c r="I627" i="2"/>
  <c r="J627" i="2"/>
  <c r="K627" i="2"/>
  <c r="L627" i="2"/>
  <c r="M627" i="2"/>
  <c r="O627" i="2"/>
  <c r="P627" i="2"/>
  <c r="Q627" i="2"/>
  <c r="R627" i="2"/>
  <c r="C628" i="2"/>
  <c r="D628" i="2"/>
  <c r="E628" i="2"/>
  <c r="F628" i="2"/>
  <c r="G628" i="2"/>
  <c r="H628" i="2"/>
  <c r="I628" i="2"/>
  <c r="J628" i="2"/>
  <c r="K628" i="2"/>
  <c r="L628" i="2"/>
  <c r="M628" i="2"/>
  <c r="O628" i="2"/>
  <c r="P628" i="2"/>
  <c r="Q628" i="2"/>
  <c r="R628" i="2"/>
  <c r="C629" i="2"/>
  <c r="D629" i="2"/>
  <c r="E629" i="2"/>
  <c r="F629" i="2"/>
  <c r="G629" i="2"/>
  <c r="H629" i="2"/>
  <c r="I629" i="2"/>
  <c r="J629" i="2"/>
  <c r="K629" i="2"/>
  <c r="L629" i="2"/>
  <c r="M629" i="2"/>
  <c r="O629" i="2"/>
  <c r="P629" i="2"/>
  <c r="Q629" i="2"/>
  <c r="R629" i="2"/>
  <c r="C630" i="2"/>
  <c r="D630" i="2"/>
  <c r="E630" i="2"/>
  <c r="F630" i="2"/>
  <c r="G630" i="2"/>
  <c r="H630" i="2"/>
  <c r="I630" i="2"/>
  <c r="J630" i="2"/>
  <c r="K630" i="2"/>
  <c r="L630" i="2"/>
  <c r="M630" i="2"/>
  <c r="O630" i="2"/>
  <c r="P630" i="2"/>
  <c r="Q630" i="2"/>
  <c r="R630" i="2"/>
  <c r="C631" i="2"/>
  <c r="D631" i="2"/>
  <c r="E631" i="2"/>
  <c r="F631" i="2"/>
  <c r="G631" i="2"/>
  <c r="H631" i="2"/>
  <c r="I631" i="2"/>
  <c r="J631" i="2"/>
  <c r="K631" i="2"/>
  <c r="L631" i="2"/>
  <c r="M631" i="2"/>
  <c r="O631" i="2"/>
  <c r="P631" i="2"/>
  <c r="Q631" i="2"/>
  <c r="R631" i="2"/>
  <c r="C634" i="2"/>
  <c r="D634" i="2"/>
  <c r="E634" i="2"/>
  <c r="F634" i="2"/>
  <c r="G634" i="2"/>
  <c r="H634" i="2"/>
  <c r="I634" i="2"/>
  <c r="J634" i="2"/>
  <c r="K634" i="2"/>
  <c r="L634" i="2"/>
  <c r="M634" i="2"/>
  <c r="O634" i="2"/>
  <c r="P634" i="2"/>
  <c r="Q634" i="2"/>
  <c r="R634" i="2"/>
  <c r="C635" i="2"/>
  <c r="D635" i="2"/>
  <c r="E635" i="2"/>
  <c r="F635" i="2"/>
  <c r="G635" i="2"/>
  <c r="H635" i="2"/>
  <c r="I635" i="2"/>
  <c r="J635" i="2"/>
  <c r="K635" i="2"/>
  <c r="L635" i="2"/>
  <c r="M635" i="2"/>
  <c r="O635" i="2"/>
  <c r="P635" i="2"/>
  <c r="Q635" i="2"/>
  <c r="R635" i="2"/>
  <c r="C636" i="2"/>
  <c r="D636" i="2"/>
  <c r="E636" i="2"/>
  <c r="F636" i="2"/>
  <c r="G636" i="2"/>
  <c r="H636" i="2"/>
  <c r="I636" i="2"/>
  <c r="J636" i="2"/>
  <c r="K636" i="2"/>
  <c r="L636" i="2"/>
  <c r="M636" i="2"/>
  <c r="O636" i="2"/>
  <c r="P636" i="2"/>
  <c r="Q636" i="2"/>
  <c r="R636" i="2"/>
  <c r="C637" i="2"/>
  <c r="D637" i="2"/>
  <c r="E637" i="2"/>
  <c r="F637" i="2"/>
  <c r="G637" i="2"/>
  <c r="H637" i="2"/>
  <c r="I637" i="2"/>
  <c r="J637" i="2"/>
  <c r="K637" i="2"/>
  <c r="L637" i="2"/>
  <c r="M637" i="2"/>
  <c r="O637" i="2"/>
  <c r="P637" i="2"/>
  <c r="Q637" i="2"/>
  <c r="R637" i="2"/>
  <c r="C638" i="2"/>
  <c r="D638" i="2"/>
  <c r="E638" i="2"/>
  <c r="F638" i="2"/>
  <c r="G638" i="2"/>
  <c r="H638" i="2"/>
  <c r="I638" i="2"/>
  <c r="J638" i="2"/>
  <c r="K638" i="2"/>
  <c r="L638" i="2"/>
  <c r="M638" i="2"/>
  <c r="O638" i="2"/>
  <c r="P638" i="2"/>
  <c r="Q638" i="2"/>
  <c r="R638" i="2"/>
  <c r="C639" i="2"/>
  <c r="D639" i="2"/>
  <c r="E639" i="2"/>
  <c r="F639" i="2"/>
  <c r="G639" i="2"/>
  <c r="H639" i="2"/>
  <c r="I639" i="2"/>
  <c r="J639" i="2"/>
  <c r="K639" i="2"/>
  <c r="L639" i="2"/>
  <c r="M639" i="2"/>
  <c r="O639" i="2"/>
  <c r="P639" i="2"/>
  <c r="Q639" i="2"/>
  <c r="R639" i="2"/>
  <c r="C640" i="2"/>
  <c r="D640" i="2"/>
  <c r="E640" i="2"/>
  <c r="F640" i="2"/>
  <c r="G640" i="2"/>
  <c r="H640" i="2"/>
  <c r="I640" i="2"/>
  <c r="J640" i="2"/>
  <c r="K640" i="2"/>
  <c r="L640" i="2"/>
  <c r="M640" i="2"/>
  <c r="O640" i="2"/>
  <c r="P640" i="2"/>
  <c r="Q640" i="2"/>
  <c r="R640" i="2"/>
  <c r="C641" i="2"/>
  <c r="D641" i="2"/>
  <c r="E641" i="2"/>
  <c r="F641" i="2"/>
  <c r="G641" i="2"/>
  <c r="H641" i="2"/>
  <c r="I641" i="2"/>
  <c r="J641" i="2"/>
  <c r="K641" i="2"/>
  <c r="L641" i="2"/>
  <c r="M641" i="2"/>
  <c r="O641" i="2"/>
  <c r="P641" i="2"/>
  <c r="Q641" i="2"/>
  <c r="R641" i="2"/>
  <c r="C642" i="2"/>
  <c r="D642" i="2"/>
  <c r="E642" i="2"/>
  <c r="F642" i="2"/>
  <c r="G642" i="2"/>
  <c r="H642" i="2"/>
  <c r="I642" i="2"/>
  <c r="J642" i="2"/>
  <c r="K642" i="2"/>
  <c r="L642" i="2"/>
  <c r="M642" i="2"/>
  <c r="O642" i="2"/>
  <c r="P642" i="2"/>
  <c r="Q642" i="2"/>
  <c r="R642" i="2"/>
  <c r="C643" i="2"/>
  <c r="D643" i="2"/>
  <c r="E643" i="2"/>
  <c r="F643" i="2"/>
  <c r="G643" i="2"/>
  <c r="H643" i="2"/>
  <c r="I643" i="2"/>
  <c r="J643" i="2"/>
  <c r="K643" i="2"/>
  <c r="L643" i="2"/>
  <c r="M643" i="2"/>
  <c r="O643" i="2"/>
  <c r="P643" i="2"/>
  <c r="Q643" i="2"/>
  <c r="R643" i="2"/>
  <c r="D646" i="2"/>
  <c r="F646" i="2"/>
  <c r="G646" i="2"/>
  <c r="H646" i="2"/>
  <c r="I646" i="2"/>
  <c r="J646" i="2"/>
  <c r="K646" i="2"/>
  <c r="L646" i="2"/>
  <c r="M646" i="2"/>
  <c r="O646" i="2"/>
  <c r="P646" i="2"/>
  <c r="Q646" i="2"/>
  <c r="R646" i="2"/>
  <c r="D647" i="2"/>
  <c r="F647" i="2"/>
  <c r="G647" i="2"/>
  <c r="H647" i="2"/>
  <c r="I647" i="2"/>
  <c r="J647" i="2"/>
  <c r="K647" i="2"/>
  <c r="L647" i="2"/>
  <c r="M647" i="2"/>
  <c r="O647" i="2"/>
  <c r="P647" i="2"/>
  <c r="Q647" i="2"/>
  <c r="R647" i="2"/>
  <c r="C648" i="2"/>
  <c r="D648" i="2"/>
  <c r="E648" i="2"/>
  <c r="F648" i="2"/>
  <c r="G648" i="2"/>
  <c r="H648" i="2"/>
  <c r="I648" i="2"/>
  <c r="J648" i="2"/>
  <c r="K648" i="2"/>
  <c r="L648" i="2"/>
  <c r="M648" i="2"/>
  <c r="O648" i="2"/>
  <c r="P648" i="2"/>
  <c r="Q648" i="2"/>
  <c r="R648" i="2"/>
  <c r="D649" i="2"/>
  <c r="F649" i="2"/>
  <c r="G649" i="2"/>
  <c r="H649" i="2"/>
  <c r="I649" i="2"/>
  <c r="J649" i="2"/>
  <c r="K649" i="2"/>
  <c r="L649" i="2"/>
  <c r="M649" i="2"/>
  <c r="O649" i="2"/>
  <c r="P649" i="2"/>
  <c r="Q649" i="2"/>
  <c r="R649" i="2"/>
  <c r="D650" i="2"/>
  <c r="F650" i="2"/>
  <c r="G650" i="2"/>
  <c r="H650" i="2"/>
  <c r="I650" i="2"/>
  <c r="J650" i="2"/>
  <c r="K650" i="2"/>
  <c r="L650" i="2"/>
  <c r="M650" i="2"/>
  <c r="O650" i="2"/>
  <c r="P650" i="2"/>
  <c r="Q650" i="2"/>
  <c r="R650" i="2"/>
  <c r="D651" i="2"/>
  <c r="F651" i="2"/>
  <c r="G651" i="2"/>
  <c r="H651" i="2"/>
  <c r="I651" i="2"/>
  <c r="J651" i="2"/>
  <c r="K651" i="2"/>
  <c r="L651" i="2"/>
  <c r="M651" i="2"/>
  <c r="O651" i="2"/>
  <c r="P651" i="2"/>
  <c r="Q651" i="2"/>
  <c r="R651" i="2"/>
  <c r="D652" i="2"/>
  <c r="F652" i="2"/>
  <c r="G652" i="2"/>
  <c r="H652" i="2"/>
  <c r="I652" i="2"/>
  <c r="J652" i="2"/>
  <c r="K652" i="2"/>
  <c r="L652" i="2"/>
  <c r="M652" i="2"/>
  <c r="O652" i="2"/>
  <c r="P652" i="2"/>
  <c r="Q652" i="2"/>
  <c r="R652" i="2"/>
  <c r="D653" i="2"/>
  <c r="F653" i="2"/>
  <c r="G653" i="2"/>
  <c r="H653" i="2"/>
  <c r="I653" i="2"/>
  <c r="J653" i="2"/>
  <c r="K653" i="2"/>
  <c r="L653" i="2"/>
  <c r="M653" i="2"/>
  <c r="O653" i="2"/>
  <c r="P653" i="2"/>
  <c r="Q653" i="2"/>
  <c r="R653" i="2"/>
  <c r="D654" i="2"/>
  <c r="F654" i="2"/>
  <c r="G654" i="2"/>
  <c r="H654" i="2"/>
  <c r="I654" i="2"/>
  <c r="J654" i="2"/>
  <c r="K654" i="2"/>
  <c r="L654" i="2"/>
  <c r="M654" i="2"/>
  <c r="O654" i="2"/>
  <c r="P654" i="2"/>
  <c r="Q654" i="2"/>
  <c r="R654" i="2"/>
  <c r="D655" i="2"/>
  <c r="F655" i="2"/>
  <c r="G655" i="2"/>
  <c r="H655" i="2"/>
  <c r="I655" i="2"/>
  <c r="J655" i="2"/>
  <c r="K655" i="2"/>
  <c r="L655" i="2"/>
  <c r="M655" i="2"/>
  <c r="O655" i="2"/>
  <c r="P655" i="2"/>
  <c r="Q655" i="2"/>
  <c r="R655" i="2"/>
  <c r="R456" i="1"/>
  <c r="X120" i="4" l="1"/>
  <c r="V70" i="4"/>
  <c r="X32" i="4"/>
  <c r="C659" i="3"/>
  <c r="E678" i="2"/>
  <c r="G294" i="2"/>
  <c r="F678" i="2"/>
  <c r="G678" i="2" s="1"/>
  <c r="C670" i="3"/>
  <c r="F620" i="2"/>
  <c r="G648" i="3"/>
  <c r="E636" i="3"/>
  <c r="G600" i="3"/>
  <c r="V88" i="4"/>
  <c r="V32" i="4"/>
  <c r="V33" i="4"/>
  <c r="E644" i="2"/>
  <c r="E632" i="2"/>
  <c r="E648" i="3"/>
  <c r="G636" i="3"/>
  <c r="C636" i="3"/>
  <c r="E624" i="3"/>
  <c r="G612" i="3"/>
  <c r="C612" i="3"/>
  <c r="E600" i="3"/>
  <c r="X68" i="4"/>
  <c r="V69" i="4"/>
  <c r="V68" i="4"/>
  <c r="W52" i="4"/>
  <c r="V34" i="4"/>
  <c r="V86" i="4"/>
  <c r="V87" i="4"/>
  <c r="E667" i="2"/>
  <c r="E608" i="2"/>
  <c r="W121" i="4"/>
  <c r="W120" i="4"/>
  <c r="W103" i="4"/>
  <c r="W104" i="4"/>
  <c r="G624" i="3"/>
  <c r="E612" i="3"/>
  <c r="C600" i="3"/>
  <c r="F656" i="2"/>
  <c r="D648" i="3"/>
  <c r="F636" i="3"/>
  <c r="D624" i="3"/>
  <c r="F612" i="3"/>
  <c r="D600" i="3"/>
  <c r="W88" i="4"/>
  <c r="W70" i="4"/>
  <c r="V52" i="4"/>
  <c r="W32" i="4"/>
  <c r="W33" i="4"/>
  <c r="V17" i="4"/>
  <c r="W86" i="4"/>
  <c r="W87" i="4"/>
  <c r="E656" i="2"/>
  <c r="F667" i="2"/>
  <c r="G667" i="2" s="1"/>
  <c r="C648" i="3"/>
  <c r="C624" i="3"/>
  <c r="W51" i="4"/>
  <c r="W50" i="4"/>
  <c r="V16" i="4"/>
  <c r="V15" i="4"/>
  <c r="F644" i="2"/>
  <c r="G644" i="2" s="1"/>
  <c r="F632" i="2"/>
  <c r="G632" i="2" s="1"/>
  <c r="E620" i="2"/>
  <c r="F648" i="3"/>
  <c r="D636" i="3"/>
  <c r="F624" i="3"/>
  <c r="D612" i="3"/>
  <c r="F600" i="3"/>
  <c r="W68" i="4"/>
  <c r="W69" i="4"/>
  <c r="X50" i="4"/>
  <c r="V50" i="4"/>
  <c r="V51" i="4"/>
  <c r="W34" i="4"/>
  <c r="V120" i="4"/>
  <c r="V121" i="4"/>
  <c r="X86" i="4"/>
  <c r="V103" i="4"/>
  <c r="V104" i="4"/>
  <c r="X103" i="4"/>
  <c r="L2374" i="1"/>
  <c r="G2380" i="1"/>
  <c r="L2369" i="1"/>
  <c r="L2372" i="1"/>
  <c r="L2373" i="1"/>
  <c r="I2380" i="1"/>
  <c r="K2370" i="1"/>
  <c r="K2368" i="1"/>
  <c r="E2380" i="1"/>
  <c r="J2380" i="1"/>
  <c r="H2380" i="1"/>
  <c r="L2370" i="1"/>
  <c r="F2380" i="1"/>
  <c r="L2368" i="1"/>
  <c r="K2369" i="1"/>
  <c r="K2371" i="1"/>
  <c r="K2372" i="1"/>
  <c r="K2374" i="1"/>
  <c r="K2373" i="1"/>
  <c r="G307" i="2"/>
  <c r="G372" i="2"/>
  <c r="G398" i="2"/>
  <c r="G424" i="2"/>
  <c r="F137" i="5"/>
  <c r="G502" i="2"/>
  <c r="G225" i="2"/>
  <c r="G170" i="2"/>
  <c r="G114" i="2"/>
  <c r="G143" i="2"/>
  <c r="G128" i="2"/>
  <c r="G320" i="2"/>
  <c r="G267" i="2"/>
  <c r="G411" i="2"/>
  <c r="G450" i="2"/>
  <c r="G359" i="2"/>
  <c r="G333" i="2"/>
  <c r="G281" i="2"/>
  <c r="G463" i="2"/>
  <c r="G183" i="2"/>
  <c r="G476" i="2"/>
  <c r="G211" i="2"/>
  <c r="G253" i="2"/>
  <c r="G385" i="2"/>
  <c r="G346" i="2"/>
  <c r="G437" i="2"/>
  <c r="G656" i="2" l="1"/>
  <c r="G620" i="2"/>
  <c r="L2380" i="1"/>
  <c r="K2380" i="1"/>
</calcChain>
</file>

<file path=xl/sharedStrings.xml><?xml version="1.0" encoding="utf-8"?>
<sst xmlns="http://schemas.openxmlformats.org/spreadsheetml/2006/main" count="7477" uniqueCount="351">
  <si>
    <t>%</t>
  </si>
  <si>
    <t>&lt;0.001</t>
  </si>
  <si>
    <t>&lt;0.003</t>
  </si>
  <si>
    <t>&lt;1.0</t>
  </si>
  <si>
    <t>µS/cm</t>
  </si>
  <si>
    <t>200.0#</t>
  </si>
  <si>
    <t>ag</t>
  </si>
  <si>
    <t>Alamo River</t>
  </si>
  <si>
    <t>Alamo River, Red Hill</t>
  </si>
  <si>
    <t>Alkalinity</t>
  </si>
  <si>
    <t>Analyst:</t>
  </si>
  <si>
    <t>bf</t>
  </si>
  <si>
    <t>Ca</t>
  </si>
  <si>
    <t>Chl a (ug/L)</t>
  </si>
  <si>
    <t>Chl.</t>
  </si>
  <si>
    <t>Cl</t>
  </si>
  <si>
    <t>CO3</t>
  </si>
  <si>
    <t>Date</t>
  </si>
  <si>
    <t>Date Analyzed:</t>
  </si>
  <si>
    <t>Depth</t>
  </si>
  <si>
    <t>Detection limit:</t>
  </si>
  <si>
    <t>DO</t>
  </si>
  <si>
    <t>DO%</t>
  </si>
  <si>
    <t>EPA Method:</t>
  </si>
  <si>
    <t>HCO3</t>
  </si>
  <si>
    <t>jh</t>
  </si>
  <si>
    <t>K</t>
  </si>
  <si>
    <t>Lab EC</t>
  </si>
  <si>
    <t>m</t>
  </si>
  <si>
    <t>mas</t>
  </si>
  <si>
    <t>meters</t>
  </si>
  <si>
    <t xml:space="preserve">Mg </t>
  </si>
  <si>
    <t>mg/l</t>
  </si>
  <si>
    <t>mS/cm</t>
  </si>
  <si>
    <t>mv</t>
  </si>
  <si>
    <t>Na</t>
  </si>
  <si>
    <t>New River</t>
  </si>
  <si>
    <t>NH3-N</t>
  </si>
  <si>
    <t>NO3+NO2-N</t>
  </si>
  <si>
    <t>NTU</t>
  </si>
  <si>
    <t>øC</t>
  </si>
  <si>
    <t>O-P (total)</t>
  </si>
  <si>
    <t>ORP</t>
  </si>
  <si>
    <t>pH</t>
  </si>
  <si>
    <t>Rep 1</t>
  </si>
  <si>
    <t>Rep 2</t>
  </si>
  <si>
    <t>Salton Sea Profiles</t>
  </si>
  <si>
    <t>Salton Sea Se Concentration</t>
  </si>
  <si>
    <t>Sample Date</t>
  </si>
  <si>
    <t>Sample ID</t>
  </si>
  <si>
    <t>Sampling Site</t>
  </si>
  <si>
    <t>Sat</t>
  </si>
  <si>
    <t>Secchi Depth</t>
  </si>
  <si>
    <t>SO4</t>
  </si>
  <si>
    <t>SpCond</t>
  </si>
  <si>
    <t>SS-1</t>
  </si>
  <si>
    <t>SS1, bottom</t>
  </si>
  <si>
    <t>SS1, surface</t>
  </si>
  <si>
    <t>SS-2</t>
  </si>
  <si>
    <t>SS2, bottom</t>
  </si>
  <si>
    <t>SS2, surface</t>
  </si>
  <si>
    <t>SS-3</t>
  </si>
  <si>
    <t>SS3, bottom</t>
  </si>
  <si>
    <t>SS3, surface</t>
  </si>
  <si>
    <t>Station</t>
  </si>
  <si>
    <t>TDS</t>
  </si>
  <si>
    <t>Temp</t>
  </si>
  <si>
    <t>T-P</t>
  </si>
  <si>
    <t>TSS</t>
  </si>
  <si>
    <t>Turbidity</t>
  </si>
  <si>
    <t>ug/L</t>
  </si>
  <si>
    <t>Units</t>
  </si>
  <si>
    <t>Whitewater River</t>
  </si>
  <si>
    <t>SS-1 surface</t>
  </si>
  <si>
    <t>SS-1 bottom</t>
  </si>
  <si>
    <t>SS-2 surface</t>
  </si>
  <si>
    <t>SS-2 bottom</t>
  </si>
  <si>
    <t>SS-3 surface</t>
  </si>
  <si>
    <t>SS-3 bottom</t>
  </si>
  <si>
    <t>Boise Lab</t>
  </si>
  <si>
    <t>SS2, bottom - Rep</t>
  </si>
  <si>
    <t>Total Se</t>
  </si>
  <si>
    <t>Total Diss. Se</t>
  </si>
  <si>
    <t>Total  Se (sed.)</t>
  </si>
  <si>
    <t>(ug/L)</t>
  </si>
  <si>
    <t>(ug/g)</t>
  </si>
  <si>
    <t>Diss. Selenite</t>
  </si>
  <si>
    <t>&lt;1.00</t>
  </si>
  <si>
    <t>&lt;0.40</t>
  </si>
  <si>
    <t>Missing data (7.27)</t>
  </si>
  <si>
    <t>SS-3:</t>
  </si>
  <si>
    <t>&lt; 0.001</t>
  </si>
  <si>
    <t>&lt;0.400</t>
  </si>
  <si>
    <t>&lt;0.1</t>
  </si>
  <si>
    <t>&lt;0.10</t>
  </si>
  <si>
    <t>Not Sampled</t>
  </si>
  <si>
    <t>NG</t>
  </si>
  <si>
    <t>(mg/L)</t>
  </si>
  <si>
    <t>--</t>
  </si>
  <si>
    <t>Sum of Ions</t>
  </si>
  <si>
    <t>SS1</t>
  </si>
  <si>
    <t>SS2</t>
  </si>
  <si>
    <t>SS3</t>
  </si>
  <si>
    <t>Blank</t>
  </si>
  <si>
    <t>Brawley Wetlands Intake</t>
  </si>
  <si>
    <t>&lt; 0.5</t>
  </si>
  <si>
    <t>&lt; 0.4</t>
  </si>
  <si>
    <t>&lt; 0.1</t>
  </si>
  <si>
    <t>&lt; 0.2</t>
  </si>
  <si>
    <t>&lt; 1</t>
  </si>
  <si>
    <t>&lt; 2</t>
  </si>
  <si>
    <t>TOC</t>
  </si>
  <si>
    <t>DOC</t>
  </si>
  <si>
    <t>mg/L</t>
  </si>
  <si>
    <t>Brawley Wetlands</t>
  </si>
  <si>
    <t>&lt;0.800</t>
  </si>
  <si>
    <t>TKN</t>
  </si>
  <si>
    <t>0.624**</t>
  </si>
  <si>
    <t>0.660***</t>
  </si>
  <si>
    <t>TN</t>
  </si>
  <si>
    <t>TN**</t>
  </si>
  <si>
    <t>Boulder City Lab</t>
  </si>
  <si>
    <t>Chl a</t>
  </si>
  <si>
    <t>surface</t>
  </si>
  <si>
    <t>bottom</t>
  </si>
  <si>
    <t>Pheo (ug/L)</t>
  </si>
  <si>
    <t>No profiles - instrument malfuncion</t>
  </si>
  <si>
    <t>DO probe not working</t>
  </si>
  <si>
    <t>probe</t>
  </si>
  <si>
    <t>not</t>
  </si>
  <si>
    <t>working</t>
  </si>
  <si>
    <t>Salton Sea profiles for DO and ORP from UCR</t>
  </si>
  <si>
    <t>*</t>
  </si>
  <si>
    <t>&lt; 5</t>
  </si>
  <si>
    <t>lost in shipment</t>
  </si>
  <si>
    <t>YSI Probe</t>
  </si>
  <si>
    <t>No sample</t>
  </si>
  <si>
    <t>Year</t>
  </si>
  <si>
    <t>Lab pH</t>
  </si>
  <si>
    <t>Location</t>
  </si>
  <si>
    <t>SS-1 (Surface)</t>
  </si>
  <si>
    <t>SS-1 (Bottom)</t>
  </si>
  <si>
    <t>SS-2 (Surface)</t>
  </si>
  <si>
    <t>SS-2 (Bottom)</t>
  </si>
  <si>
    <t>SS-3 (Surface)</t>
  </si>
  <si>
    <t>SS-3 (Bottom)</t>
  </si>
  <si>
    <t>Ortho-P</t>
  </si>
  <si>
    <t>Total P</t>
  </si>
  <si>
    <t>NO3/NO2-N</t>
  </si>
  <si>
    <t>TKN/TN</t>
  </si>
  <si>
    <t>SD</t>
  </si>
  <si>
    <r>
      <t>Chl.</t>
    </r>
    <r>
      <rPr>
        <b/>
        <i/>
        <sz val="10"/>
        <rFont val="Arial"/>
        <family val="2"/>
      </rPr>
      <t xml:space="preserve"> a</t>
    </r>
  </si>
  <si>
    <t>Diss. Se</t>
  </si>
  <si>
    <t>Sed. Se</t>
  </si>
  <si>
    <t>Whole Sea Average</t>
  </si>
  <si>
    <t>–</t>
  </si>
  <si>
    <t>Mud Volcano</t>
  </si>
  <si>
    <t>Salton Sea Ions and General Chemistry</t>
  </si>
  <si>
    <t>Salton Sea Nutrient Concentrations</t>
  </si>
  <si>
    <t>Turbidity probe not functioning correctly</t>
  </si>
  <si>
    <t>December 2009 profiles lost due to logger error</t>
  </si>
  <si>
    <t>All Sea temperatures between 14-14.5 C and all DO &gt; 90% saturation</t>
  </si>
  <si>
    <t>Very low DO (~60% saturation in Whitewater River)</t>
  </si>
  <si>
    <t>ALkaLinity</t>
  </si>
  <si>
    <t>CL</t>
  </si>
  <si>
    <t>August 2009 profiles lost due to logger error</t>
  </si>
  <si>
    <t>DO generally &lt;1 mg/L at the three Salton Sea stations</t>
  </si>
  <si>
    <t>Turbidity probe not working</t>
  </si>
  <si>
    <t>DO probe erratic, some values are questionable</t>
  </si>
  <si>
    <t>*Bottles leaked, may be in error (not included in average)</t>
  </si>
  <si>
    <t>DO for Salton Sea stations is questionable</t>
  </si>
  <si>
    <t>No ORP</t>
  </si>
  <si>
    <t>Probe</t>
  </si>
  <si>
    <t>&lt; 0.07</t>
  </si>
  <si>
    <t>&lt;0.8</t>
  </si>
  <si>
    <t>&lt;0.2</t>
  </si>
  <si>
    <t>&lt; 0.007</t>
  </si>
  <si>
    <t>Turbidity probe not working correctly</t>
  </si>
  <si>
    <t>`</t>
  </si>
  <si>
    <t>North Shore State Park</t>
  </si>
  <si>
    <t>Obsidian Butte</t>
  </si>
  <si>
    <t>&lt; 0.009</t>
  </si>
  <si>
    <t>SS - 1</t>
  </si>
  <si>
    <t>SS - 2</t>
  </si>
  <si>
    <t>SS - 3</t>
  </si>
  <si>
    <t>Whole Sea</t>
  </si>
  <si>
    <t>2005 Average</t>
  </si>
  <si>
    <t>2006 Average</t>
  </si>
  <si>
    <t>2008 Average</t>
  </si>
  <si>
    <t>2007 Average</t>
  </si>
  <si>
    <t>2009 Average</t>
  </si>
  <si>
    <t>2010 Average</t>
  </si>
  <si>
    <t>2011 Average</t>
  </si>
  <si>
    <t>2012 Average</t>
  </si>
  <si>
    <t>2013 Average</t>
  </si>
  <si>
    <t>Surface</t>
  </si>
  <si>
    <t>Bottom</t>
  </si>
  <si>
    <t>*Data appears erroneous, not used in calculations</t>
  </si>
  <si>
    <t>&lt;0.02</t>
  </si>
  <si>
    <t>Time</t>
  </si>
  <si>
    <t>Weather</t>
  </si>
  <si>
    <t>Wind</t>
  </si>
  <si>
    <t>Air Temp</t>
  </si>
  <si>
    <t>Coordinates (WGS84)</t>
  </si>
  <si>
    <t>5,6,7</t>
  </si>
  <si>
    <t>Hot, slight breeze</t>
  </si>
  <si>
    <t>Warm, hazy, breezy</t>
  </si>
  <si>
    <t>Hot, hazy, slight breeze</t>
  </si>
  <si>
    <t>Hot, breezy, mostly cloudy</t>
  </si>
  <si>
    <t>Calm</t>
  </si>
  <si>
    <t>Mostly cloudy, slight breeze</t>
  </si>
  <si>
    <t>Sunny, hot, calm</t>
  </si>
  <si>
    <t>Sunny, hot</t>
  </si>
  <si>
    <t>Sunny, hot, breezy</t>
  </si>
  <si>
    <t>probe not</t>
  </si>
  <si>
    <t>properly</t>
  </si>
  <si>
    <t>hh:mm:ss</t>
  </si>
  <si>
    <t>Chlorophyll samples lost in lab accident</t>
  </si>
  <si>
    <t>Sunny and calm</t>
  </si>
  <si>
    <t>Sunny, slight breeze</t>
  </si>
  <si>
    <t>Sunny and breezy</t>
  </si>
  <si>
    <t>NW6</t>
  </si>
  <si>
    <t>W14</t>
  </si>
  <si>
    <t>NW14</t>
  </si>
  <si>
    <t>Windy</t>
  </si>
  <si>
    <t>Sunny</t>
  </si>
  <si>
    <t>NW8</t>
  </si>
  <si>
    <t>W6</t>
  </si>
  <si>
    <t>W3</t>
  </si>
  <si>
    <t>Hot, calm, and hazy</t>
  </si>
  <si>
    <t>Not accessable</t>
  </si>
  <si>
    <t>Sunny and hazy</t>
  </si>
  <si>
    <t>SE5</t>
  </si>
  <si>
    <t>SE3</t>
  </si>
  <si>
    <t>Partly cloudy and breezy</t>
  </si>
  <si>
    <t>Hazy and breezy</t>
  </si>
  <si>
    <t>Hot and humid</t>
  </si>
  <si>
    <t>No longer collected</t>
  </si>
  <si>
    <t>219/527</t>
  </si>
  <si>
    <t>220/528</t>
  </si>
  <si>
    <t>221/529</t>
  </si>
  <si>
    <t>217/526</t>
  </si>
  <si>
    <t>215/525</t>
  </si>
  <si>
    <t>NW2</t>
  </si>
  <si>
    <t>NW3</t>
  </si>
  <si>
    <t>NE3</t>
  </si>
  <si>
    <t>Mostly sunny</t>
  </si>
  <si>
    <t>Partly cloudy</t>
  </si>
  <si>
    <t>Mostly cloudy</t>
  </si>
  <si>
    <t>SW3</t>
  </si>
  <si>
    <t>W2</t>
  </si>
  <si>
    <t>S4</t>
  </si>
  <si>
    <t>S2</t>
  </si>
  <si>
    <t>S3</t>
  </si>
  <si>
    <t>290/533</t>
  </si>
  <si>
    <t>289/532</t>
  </si>
  <si>
    <t>288/531</t>
  </si>
  <si>
    <t>287/530</t>
  </si>
  <si>
    <t>291/534</t>
  </si>
  <si>
    <t>292/535</t>
  </si>
  <si>
    <t>Cloudy, light rain</t>
  </si>
  <si>
    <t>NW7</t>
  </si>
  <si>
    <t>NW4</t>
  </si>
  <si>
    <t>N2</t>
  </si>
  <si>
    <t>E2</t>
  </si>
  <si>
    <t>SW2</t>
  </si>
  <si>
    <t>Cloudy</t>
  </si>
  <si>
    <t>SE10</t>
  </si>
  <si>
    <t>NW5</t>
  </si>
  <si>
    <t>SW3.8</t>
  </si>
  <si>
    <t>SW1.2</t>
  </si>
  <si>
    <t>N1.9</t>
  </si>
  <si>
    <t>SW1.9</t>
  </si>
  <si>
    <t>SW1.5</t>
  </si>
  <si>
    <t>S2.3</t>
  </si>
  <si>
    <t>S1.0</t>
  </si>
  <si>
    <t>S2.5</t>
  </si>
  <si>
    <t>W1.4</t>
  </si>
  <si>
    <t>N5.7</t>
  </si>
  <si>
    <t>N2.7</t>
  </si>
  <si>
    <t>E3.5</t>
  </si>
  <si>
    <t>SE1.9</t>
  </si>
  <si>
    <t>S4.2</t>
  </si>
  <si>
    <t>NE1.2</t>
  </si>
  <si>
    <t>N5.1</t>
  </si>
  <si>
    <t>N7.5</t>
  </si>
  <si>
    <t>W13.6</t>
  </si>
  <si>
    <t>W11.4</t>
  </si>
  <si>
    <t>N4.7</t>
  </si>
  <si>
    <t>S2.6</t>
  </si>
  <si>
    <t>N2.0</t>
  </si>
  <si>
    <t>NW6.0</t>
  </si>
  <si>
    <t>NW6.2</t>
  </si>
  <si>
    <t>W3.9</t>
  </si>
  <si>
    <t>W1.0</t>
  </si>
  <si>
    <t>S5</t>
  </si>
  <si>
    <t>S7</t>
  </si>
  <si>
    <t>SW5</t>
  </si>
  <si>
    <t>N4</t>
  </si>
  <si>
    <t>?</t>
  </si>
  <si>
    <t>W1</t>
  </si>
  <si>
    <t>W1.2</t>
  </si>
  <si>
    <t>N1</t>
  </si>
  <si>
    <t>S1.5</t>
  </si>
  <si>
    <t>E1.0</t>
  </si>
  <si>
    <t>N2.5</t>
  </si>
  <si>
    <t>S1.4</t>
  </si>
  <si>
    <t>S2.9</t>
  </si>
  <si>
    <t>N0.9</t>
  </si>
  <si>
    <t>SE2.6</t>
  </si>
  <si>
    <t>N1.1</t>
  </si>
  <si>
    <t>N3</t>
  </si>
  <si>
    <t>N5</t>
  </si>
  <si>
    <t>S1</t>
  </si>
  <si>
    <t>W10</t>
  </si>
  <si>
    <t>N12</t>
  </si>
  <si>
    <t>N8</t>
  </si>
  <si>
    <t>SW2.0</t>
  </si>
  <si>
    <t>SW2.8</t>
  </si>
  <si>
    <t>W17</t>
  </si>
  <si>
    <t>W15</t>
  </si>
  <si>
    <t>W5</t>
  </si>
  <si>
    <t>W2.5</t>
  </si>
  <si>
    <t>W1.5</t>
  </si>
  <si>
    <t>SW1</t>
  </si>
  <si>
    <t>SE1.5</t>
  </si>
  <si>
    <t>S2.1</t>
  </si>
  <si>
    <t>SW1.7</t>
  </si>
  <si>
    <t>SW3.7</t>
  </si>
  <si>
    <t>SE0.6</t>
  </si>
  <si>
    <t>SE1.1</t>
  </si>
  <si>
    <t>SE3.7</t>
  </si>
  <si>
    <t>SE2.5</t>
  </si>
  <si>
    <t>SE0.7</t>
  </si>
  <si>
    <t>S4.5</t>
  </si>
  <si>
    <t>S1.1</t>
  </si>
  <si>
    <t>SE1</t>
  </si>
  <si>
    <t>SE2</t>
  </si>
  <si>
    <t>N3.4</t>
  </si>
  <si>
    <t>N10.1</t>
  </si>
  <si>
    <t>NW6.9</t>
  </si>
  <si>
    <t>N6.2</t>
  </si>
  <si>
    <t>NW2.2</t>
  </si>
  <si>
    <t>SS3 bottom</t>
  </si>
  <si>
    <t>2014 Average</t>
  </si>
  <si>
    <t>AR</t>
  </si>
  <si>
    <t>NR</t>
  </si>
  <si>
    <t>WR</t>
  </si>
  <si>
    <t>CY Check</t>
  </si>
  <si>
    <t>YSI 6820 - no turbidity or ORP</t>
  </si>
  <si>
    <t>1,2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</si>
</sst>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">
    <numFmt numFmtId="7" formatCode="&quot;$&quot;#,##0.00_);\(&quot;$&quot;#,##0.0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64" formatCode="0.0"/>
    <numFmt numFmtId="165" formatCode="0.000"/>
    <numFmt numFmtId="166" formatCode="#,##0.0"/>
    <numFmt numFmtId="167" formatCode="0.0000"/>
    <numFmt numFmtId="168" formatCode="[$-409]d\-mmm\-yyyy;@"/>
    <numFmt numFmtId="169" formatCode="mm/dd/yy;@"/>
    <numFmt numFmtId="170" formatCode="0.0_)"/>
    <numFmt numFmtId="171" formatCode="m/d/yy;@"/>
    <numFmt numFmtId="172" formatCode="0_)"/>
    <numFmt numFmtId="173" formatCode="0.00_)"/>
    <numFmt numFmtId="174" formatCode="m/d/yyyy;@"/>
    <numFmt numFmtId="175" formatCode="0.00000"/>
  </numFmts>
  <fonts count="11" x14ac:knownFonts="1">
    <font>
      <sz val="10"/>
      <name val="Arial"/>
    </font>
    <font>
      <b/>
      <sz val="10"/>
      <name val="Arial"/>
      <family val="2"/>
    </font>
    <font>
      <sz val="10"/>
      <name val="MS Sans Serif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Helv"/>
    </font>
    <font>
      <sz val="8"/>
      <name val="Arial"/>
      <family val="2"/>
    </font>
    <font>
      <b/>
      <i/>
      <sz val="10"/>
      <name val="Arial"/>
      <family val="2"/>
    </font>
    <font>
      <b/>
      <sz val="10"/>
      <name val="Helv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auto="1"/>
      </bottom>
      <diagonal/>
    </border>
  </borders>
  <cellStyleXfs count="6">
    <xf numFmtId="0" fontId="0" fillId="0" borderId="0"/>
    <xf numFmtId="7" fontId="5" fillId="0" borderId="0"/>
    <xf numFmtId="3" fontId="5" fillId="0" borderId="0"/>
    <xf numFmtId="42" fontId="5" fillId="0" borderId="0"/>
    <xf numFmtId="0" fontId="5" fillId="0" borderId="0"/>
    <xf numFmtId="2" fontId="10" fillId="0" borderId="0"/>
  </cellStyleXfs>
  <cellXfs count="340">
    <xf numFmtId="0" fontId="0" fillId="0" borderId="0" xfId="0"/>
    <xf numFmtId="0" fontId="1" fillId="0" borderId="0" xfId="2" applyNumberFormat="1" applyFont="1" applyAlignment="1">
      <alignment horizontal="center"/>
    </xf>
    <xf numFmtId="14" fontId="5" fillId="0" borderId="0" xfId="2" applyNumberFormat="1" applyAlignment="1">
      <alignment horizontal="center"/>
    </xf>
    <xf numFmtId="0" fontId="5" fillId="0" borderId="0" xfId="2" applyNumberFormat="1" applyAlignment="1">
      <alignment horizontal="center"/>
    </xf>
    <xf numFmtId="2" fontId="5" fillId="0" borderId="0" xfId="2" applyNumberFormat="1" applyAlignment="1">
      <alignment horizontal="center"/>
    </xf>
    <xf numFmtId="0" fontId="1" fillId="0" borderId="0" xfId="2" applyNumberFormat="1" applyFont="1"/>
    <xf numFmtId="1" fontId="5" fillId="0" borderId="0" xfId="2" applyNumberFormat="1"/>
    <xf numFmtId="1" fontId="1" fillId="0" borderId="0" xfId="2" applyNumberFormat="1" applyFont="1" applyAlignment="1">
      <alignment horizontal="centerContinuous"/>
    </xf>
    <xf numFmtId="1" fontId="1" fillId="0" borderId="0" xfId="2" applyNumberFormat="1" applyFont="1" applyAlignment="1">
      <alignment horizontal="center"/>
    </xf>
    <xf numFmtId="1" fontId="5" fillId="0" borderId="0" xfId="2" applyNumberFormat="1" applyAlignment="1">
      <alignment horizontal="center"/>
    </xf>
    <xf numFmtId="0" fontId="5" fillId="0" borderId="0" xfId="2" applyNumberFormat="1"/>
    <xf numFmtId="0" fontId="5" fillId="0" borderId="0" xfId="2" applyNumberFormat="1" applyAlignment="1">
      <alignment horizontal="left"/>
    </xf>
    <xf numFmtId="165" fontId="5" fillId="0" borderId="0" xfId="2" applyNumberFormat="1" applyAlignment="1">
      <alignment horizontal="center" vertical="center"/>
    </xf>
    <xf numFmtId="165" fontId="5" fillId="0" borderId="0" xfId="2" applyNumberFormat="1" applyAlignment="1">
      <alignment horizontal="center"/>
    </xf>
    <xf numFmtId="14" fontId="5" fillId="0" borderId="1" xfId="2" applyNumberFormat="1" applyBorder="1" applyAlignment="1">
      <alignment horizontal="center"/>
    </xf>
    <xf numFmtId="165" fontId="5" fillId="0" borderId="2" xfId="2" applyNumberFormat="1" applyBorder="1" applyAlignment="1">
      <alignment horizontal="center"/>
    </xf>
    <xf numFmtId="165" fontId="5" fillId="0" borderId="3" xfId="2" applyNumberFormat="1" applyBorder="1" applyAlignment="1">
      <alignment horizontal="center"/>
    </xf>
    <xf numFmtId="164" fontId="5" fillId="0" borderId="4" xfId="2" applyNumberFormat="1" applyBorder="1" applyAlignment="1">
      <alignment horizontal="center"/>
    </xf>
    <xf numFmtId="0" fontId="2" fillId="0" borderId="0" xfId="2" applyNumberFormat="1" applyFont="1"/>
    <xf numFmtId="1" fontId="5" fillId="0" borderId="0" xfId="1" applyNumberFormat="1" applyAlignment="1">
      <alignment horizontal="center" vertical="top"/>
    </xf>
    <xf numFmtId="164" fontId="5" fillId="0" borderId="0" xfId="1" applyNumberFormat="1" applyAlignment="1">
      <alignment horizontal="center" vertical="top"/>
    </xf>
    <xf numFmtId="0" fontId="5" fillId="0" borderId="0" xfId="1" applyNumberFormat="1" applyAlignment="1">
      <alignment vertical="top"/>
    </xf>
    <xf numFmtId="0" fontId="5" fillId="0" borderId="0" xfId="1" applyNumberFormat="1" applyAlignment="1">
      <alignment horizontal="right" vertical="top"/>
    </xf>
    <xf numFmtId="44" fontId="0" fillId="0" borderId="0" xfId="0" applyNumberFormat="1" applyAlignment="1">
      <alignment vertical="top"/>
    </xf>
    <xf numFmtId="2" fontId="5" fillId="0" borderId="0" xfId="1" applyNumberFormat="1" applyAlignment="1">
      <alignment horizontal="center" vertical="top"/>
    </xf>
    <xf numFmtId="165" fontId="5" fillId="0" borderId="0" xfId="1" applyNumberFormat="1" applyAlignment="1">
      <alignment horizontal="center" vertical="top"/>
    </xf>
    <xf numFmtId="0" fontId="5" fillId="0" borderId="0" xfId="1" applyNumberFormat="1" applyAlignment="1">
      <alignment horizontal="center" vertical="top"/>
    </xf>
    <xf numFmtId="164" fontId="1" fillId="0" borderId="0" xfId="1" applyNumberFormat="1" applyFont="1" applyAlignment="1">
      <alignment horizontal="center" vertical="top"/>
    </xf>
    <xf numFmtId="165" fontId="5" fillId="0" borderId="0" xfId="1" applyNumberFormat="1" applyAlignment="1">
      <alignment horizontal="right" vertical="top"/>
    </xf>
    <xf numFmtId="164" fontId="5" fillId="0" borderId="5" xfId="2" applyNumberFormat="1" applyBorder="1" applyAlignment="1">
      <alignment horizontal="center"/>
    </xf>
    <xf numFmtId="165" fontId="5" fillId="0" borderId="6" xfId="2" applyNumberFormat="1" applyBorder="1" applyAlignment="1">
      <alignment horizontal="center"/>
    </xf>
    <xf numFmtId="14" fontId="5" fillId="0" borderId="7" xfId="2" applyNumberFormat="1" applyBorder="1"/>
    <xf numFmtId="0" fontId="5" fillId="0" borderId="8" xfId="2" applyNumberFormat="1" applyBorder="1"/>
    <xf numFmtId="0" fontId="5" fillId="0" borderId="9" xfId="2" applyNumberFormat="1" applyBorder="1"/>
    <xf numFmtId="164" fontId="5" fillId="0" borderId="0" xfId="1" applyNumberFormat="1" applyAlignment="1">
      <alignment vertical="top"/>
    </xf>
    <xf numFmtId="4" fontId="0" fillId="0" borderId="0" xfId="0" applyNumberFormat="1" applyAlignment="1">
      <alignment horizontal="center" vertical="top"/>
    </xf>
    <xf numFmtId="166" fontId="0" fillId="0" borderId="0" xfId="0" applyNumberFormat="1" applyAlignment="1">
      <alignment horizontal="center" vertical="top"/>
    </xf>
    <xf numFmtId="166" fontId="5" fillId="0" borderId="0" xfId="1" applyNumberFormat="1" applyAlignment="1">
      <alignment horizontal="center" vertical="top"/>
    </xf>
    <xf numFmtId="2" fontId="5" fillId="0" borderId="0" xfId="1" applyNumberFormat="1" applyAlignment="1">
      <alignment horizontal="right" vertical="top"/>
    </xf>
    <xf numFmtId="164" fontId="0" fillId="0" borderId="0" xfId="0" applyNumberFormat="1" applyAlignment="1">
      <alignment vertical="top"/>
    </xf>
    <xf numFmtId="0" fontId="5" fillId="0" borderId="10" xfId="2" applyNumberFormat="1" applyBorder="1" applyAlignment="1">
      <alignment horizontal="left"/>
    </xf>
    <xf numFmtId="0" fontId="5" fillId="0" borderId="10" xfId="2" applyNumberFormat="1" applyBorder="1"/>
    <xf numFmtId="14" fontId="5" fillId="0" borderId="11" xfId="2" applyNumberFormat="1" applyBorder="1" applyAlignment="1">
      <alignment horizontal="center"/>
    </xf>
    <xf numFmtId="0" fontId="1" fillId="0" borderId="12" xfId="2" applyNumberFormat="1" applyFont="1" applyBorder="1"/>
    <xf numFmtId="0" fontId="1" fillId="0" borderId="9" xfId="2" applyNumberFormat="1" applyFont="1" applyBorder="1"/>
    <xf numFmtId="165" fontId="1" fillId="0" borderId="0" xfId="2" applyNumberFormat="1" applyFont="1" applyAlignment="1">
      <alignment horizontal="center" vertical="center"/>
    </xf>
    <xf numFmtId="165" fontId="1" fillId="0" borderId="13" xfId="2" applyNumberFormat="1" applyFont="1" applyBorder="1" applyAlignment="1">
      <alignment horizontal="center" vertical="center"/>
    </xf>
    <xf numFmtId="165" fontId="1" fillId="0" borderId="14" xfId="2" applyNumberFormat="1" applyFont="1" applyBorder="1" applyAlignment="1">
      <alignment horizontal="center" vertical="center"/>
    </xf>
    <xf numFmtId="2" fontId="1" fillId="0" borderId="0" xfId="2" applyNumberFormat="1" applyFont="1" applyAlignment="1">
      <alignment horizontal="center" vertical="center"/>
    </xf>
    <xf numFmtId="2" fontId="1" fillId="0" borderId="13" xfId="2" applyNumberFormat="1" applyFont="1" applyBorder="1" applyAlignment="1">
      <alignment horizontal="center" vertical="center"/>
    </xf>
    <xf numFmtId="1" fontId="1" fillId="0" borderId="0" xfId="1" applyNumberFormat="1" applyFont="1" applyAlignment="1">
      <alignment horizontal="center" vertical="top"/>
    </xf>
    <xf numFmtId="0" fontId="1" fillId="0" borderId="14" xfId="2" applyNumberFormat="1" applyFont="1" applyBorder="1" applyAlignment="1">
      <alignment horizontal="center"/>
    </xf>
    <xf numFmtId="164" fontId="0" fillId="0" borderId="0" xfId="0" applyNumberFormat="1"/>
    <xf numFmtId="1" fontId="0" fillId="0" borderId="0" xfId="0" applyNumberFormat="1"/>
    <xf numFmtId="0" fontId="0" fillId="0" borderId="0" xfId="0" applyAlignment="1">
      <alignment horizontal="left"/>
    </xf>
    <xf numFmtId="167" fontId="5" fillId="0" borderId="0" xfId="1" applyNumberFormat="1" applyAlignment="1">
      <alignment horizontal="right" vertical="top"/>
    </xf>
    <xf numFmtId="168" fontId="0" fillId="0" borderId="0" xfId="0" applyNumberFormat="1"/>
    <xf numFmtId="168" fontId="5" fillId="0" borderId="0" xfId="2" applyNumberFormat="1" applyAlignment="1">
      <alignment horizontal="center"/>
    </xf>
    <xf numFmtId="168" fontId="0" fillId="0" borderId="13" xfId="0" applyNumberFormat="1" applyBorder="1"/>
    <xf numFmtId="168" fontId="1" fillId="0" borderId="14" xfId="2" applyNumberFormat="1" applyFont="1" applyBorder="1"/>
    <xf numFmtId="168" fontId="5" fillId="0" borderId="15" xfId="2" applyNumberFormat="1" applyBorder="1" applyAlignment="1">
      <alignment horizontal="center"/>
    </xf>
    <xf numFmtId="168" fontId="0" fillId="0" borderId="16" xfId="0" applyNumberFormat="1" applyBorder="1"/>
    <xf numFmtId="168" fontId="5" fillId="0" borderId="17" xfId="2" applyNumberFormat="1" applyBorder="1" applyAlignment="1">
      <alignment horizontal="center"/>
    </xf>
    <xf numFmtId="168" fontId="5" fillId="0" borderId="0" xfId="2" applyNumberFormat="1"/>
    <xf numFmtId="169" fontId="5" fillId="0" borderId="1" xfId="2" applyNumberFormat="1" applyBorder="1" applyAlignment="1">
      <alignment horizontal="center"/>
    </xf>
    <xf numFmtId="0" fontId="0" fillId="0" borderId="0" xfId="0" applyBorder="1"/>
    <xf numFmtId="0" fontId="0" fillId="0" borderId="0" xfId="2" applyNumberFormat="1" applyFont="1" applyAlignment="1">
      <alignment horizontal="left"/>
    </xf>
    <xf numFmtId="168" fontId="1" fillId="0" borderId="0" xfId="2" applyNumberFormat="1" applyFont="1" applyAlignment="1">
      <alignment horizontal="center" vertical="center"/>
    </xf>
    <xf numFmtId="165" fontId="1" fillId="0" borderId="5" xfId="2" applyNumberFormat="1" applyFont="1" applyBorder="1" applyAlignment="1">
      <alignment horizontal="center" vertical="center"/>
    </xf>
    <xf numFmtId="2" fontId="0" fillId="0" borderId="0" xfId="0" applyNumberFormat="1"/>
    <xf numFmtId="3" fontId="5" fillId="0" borderId="0" xfId="2"/>
    <xf numFmtId="165" fontId="0" fillId="0" borderId="0" xfId="0" applyNumberFormat="1"/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right"/>
    </xf>
    <xf numFmtId="165" fontId="0" fillId="0" borderId="0" xfId="0" applyNumberFormat="1" applyAlignment="1">
      <alignment horizontal="right"/>
    </xf>
    <xf numFmtId="2" fontId="1" fillId="0" borderId="18" xfId="2" applyNumberFormat="1" applyFont="1" applyBorder="1" applyAlignment="1">
      <alignment horizontal="center" vertical="center"/>
    </xf>
    <xf numFmtId="0" fontId="1" fillId="0" borderId="5" xfId="2" applyNumberFormat="1" applyFont="1" applyBorder="1" applyAlignment="1">
      <alignment horizontal="center"/>
    </xf>
    <xf numFmtId="0" fontId="0" fillId="0" borderId="6" xfId="0" applyBorder="1"/>
    <xf numFmtId="14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5" fillId="0" borderId="0" xfId="2" applyNumberFormat="1" applyAlignment="1">
      <alignment horizontal="right"/>
    </xf>
    <xf numFmtId="2" fontId="5" fillId="0" borderId="0" xfId="2" applyNumberFormat="1" applyAlignment="1">
      <alignment horizontal="right"/>
    </xf>
    <xf numFmtId="0" fontId="5" fillId="0" borderId="0" xfId="1" applyNumberFormat="1" applyBorder="1" applyAlignment="1">
      <alignment horizontal="center" vertical="top"/>
    </xf>
    <xf numFmtId="0" fontId="5" fillId="0" borderId="6" xfId="1" applyNumberFormat="1" applyBorder="1" applyAlignment="1">
      <alignment horizontal="center" vertical="top"/>
    </xf>
    <xf numFmtId="0" fontId="5" fillId="0" borderId="5" xfId="1" applyNumberFormat="1" applyBorder="1" applyAlignment="1">
      <alignment horizontal="center" vertical="top"/>
    </xf>
    <xf numFmtId="164" fontId="5" fillId="0" borderId="0" xfId="2" applyNumberFormat="1"/>
    <xf numFmtId="164" fontId="5" fillId="0" borderId="0" xfId="2" applyNumberFormat="1" applyAlignment="1">
      <alignment horizontal="right"/>
    </xf>
    <xf numFmtId="14" fontId="0" fillId="0" borderId="0" xfId="0" applyNumberFormat="1" applyAlignment="1">
      <alignment horizontal="left"/>
    </xf>
    <xf numFmtId="1" fontId="0" fillId="0" borderId="0" xfId="0" applyNumberFormat="1" applyAlignment="1">
      <alignment horizontal="right"/>
    </xf>
    <xf numFmtId="1" fontId="0" fillId="0" borderId="0" xfId="0" applyNumberFormat="1" applyBorder="1" applyAlignment="1">
      <alignment horizontal="right"/>
    </xf>
    <xf numFmtId="1" fontId="5" fillId="0" borderId="0" xfId="1" applyNumberFormat="1" applyAlignment="1">
      <alignment horizontal="right" vertical="top"/>
    </xf>
    <xf numFmtId="164" fontId="5" fillId="0" borderId="0" xfId="1" applyNumberFormat="1" applyAlignment="1">
      <alignment horizontal="right" vertical="top"/>
    </xf>
    <xf numFmtId="0" fontId="5" fillId="0" borderId="19" xfId="1" applyNumberFormat="1" applyBorder="1" applyAlignment="1">
      <alignment horizontal="right" vertical="top"/>
    </xf>
    <xf numFmtId="1" fontId="5" fillId="0" borderId="0" xfId="1" applyNumberFormat="1" applyBorder="1" applyAlignment="1">
      <alignment horizontal="right" vertical="top"/>
    </xf>
    <xf numFmtId="1" fontId="5" fillId="0" borderId="6" xfId="1" applyNumberFormat="1" applyBorder="1" applyAlignment="1">
      <alignment horizontal="right" vertical="top"/>
    </xf>
    <xf numFmtId="165" fontId="3" fillId="0" borderId="0" xfId="0" applyNumberFormat="1" applyFont="1" applyFill="1" applyBorder="1" applyAlignment="1">
      <alignment horizontal="right"/>
    </xf>
    <xf numFmtId="2" fontId="5" fillId="0" borderId="6" xfId="2" applyNumberFormat="1" applyBorder="1" applyAlignment="1">
      <alignment horizontal="right"/>
    </xf>
    <xf numFmtId="164" fontId="5" fillId="0" borderId="6" xfId="2" applyNumberFormat="1" applyBorder="1" applyAlignment="1">
      <alignment horizontal="right"/>
    </xf>
    <xf numFmtId="165" fontId="5" fillId="0" borderId="6" xfId="2" applyNumberFormat="1" applyBorder="1" applyAlignment="1">
      <alignment horizontal="right"/>
    </xf>
    <xf numFmtId="165" fontId="3" fillId="0" borderId="6" xfId="0" applyNumberFormat="1" applyFont="1" applyFill="1" applyBorder="1" applyAlignment="1">
      <alignment horizontal="right"/>
    </xf>
    <xf numFmtId="168" fontId="0" fillId="0" borderId="0" xfId="0" applyNumberFormat="1" applyBorder="1"/>
    <xf numFmtId="168" fontId="0" fillId="0" borderId="14" xfId="0" applyNumberFormat="1" applyBorder="1"/>
    <xf numFmtId="165" fontId="3" fillId="0" borderId="5" xfId="0" applyNumberFormat="1" applyFont="1" applyFill="1" applyBorder="1" applyAlignment="1">
      <alignment horizontal="right"/>
    </xf>
    <xf numFmtId="0" fontId="0" fillId="0" borderId="10" xfId="0" applyBorder="1"/>
    <xf numFmtId="0" fontId="0" fillId="0" borderId="9" xfId="0" applyBorder="1"/>
    <xf numFmtId="0" fontId="0" fillId="0" borderId="10" xfId="0" applyFill="1" applyBorder="1" applyAlignment="1">
      <alignment horizontal="left"/>
    </xf>
    <xf numFmtId="0" fontId="0" fillId="0" borderId="9" xfId="0" applyFill="1" applyBorder="1" applyAlignment="1">
      <alignment horizontal="left"/>
    </xf>
    <xf numFmtId="165" fontId="5" fillId="0" borderId="0" xfId="2" applyNumberFormat="1" applyBorder="1" applyAlignment="1">
      <alignment horizontal="right" vertical="center"/>
    </xf>
    <xf numFmtId="2" fontId="5" fillId="0" borderId="0" xfId="2" applyNumberFormat="1" applyBorder="1" applyAlignment="1">
      <alignment horizontal="right"/>
    </xf>
    <xf numFmtId="0" fontId="0" fillId="0" borderId="0" xfId="0" applyFill="1" applyBorder="1" applyAlignment="1">
      <alignment horizontal="left"/>
    </xf>
    <xf numFmtId="1" fontId="5" fillId="0" borderId="0" xfId="2" applyNumberFormat="1" applyBorder="1" applyAlignment="1">
      <alignment horizontal="right" vertical="center"/>
    </xf>
    <xf numFmtId="1" fontId="5" fillId="0" borderId="18" xfId="2" applyNumberFormat="1" applyBorder="1" applyAlignment="1">
      <alignment horizontal="right" vertical="center"/>
    </xf>
    <xf numFmtId="2" fontId="5" fillId="0" borderId="6" xfId="1" applyNumberFormat="1" applyBorder="1" applyAlignment="1">
      <alignment horizontal="center" vertical="top"/>
    </xf>
    <xf numFmtId="14" fontId="5" fillId="0" borderId="20" xfId="2" applyNumberFormat="1" applyBorder="1" applyAlignment="1">
      <alignment horizontal="center"/>
    </xf>
    <xf numFmtId="165" fontId="5" fillId="0" borderId="21" xfId="2" applyNumberFormat="1" applyBorder="1" applyAlignment="1">
      <alignment horizontal="center"/>
    </xf>
    <xf numFmtId="164" fontId="5" fillId="0" borderId="22" xfId="2" applyNumberFormat="1" applyBorder="1" applyAlignment="1">
      <alignment horizontal="center"/>
    </xf>
    <xf numFmtId="169" fontId="5" fillId="0" borderId="20" xfId="2" applyNumberFormat="1" applyBorder="1" applyAlignment="1">
      <alignment horizontal="center"/>
    </xf>
    <xf numFmtId="0" fontId="0" fillId="0" borderId="14" xfId="0" applyBorder="1"/>
    <xf numFmtId="0" fontId="0" fillId="0" borderId="5" xfId="0" applyBorder="1"/>
    <xf numFmtId="0" fontId="0" fillId="0" borderId="12" xfId="0" applyBorder="1"/>
    <xf numFmtId="1" fontId="0" fillId="0" borderId="14" xfId="0" applyNumberFormat="1" applyBorder="1" applyAlignment="1">
      <alignment horizontal="right"/>
    </xf>
    <xf numFmtId="0" fontId="0" fillId="0" borderId="18" xfId="0" applyBorder="1"/>
    <xf numFmtId="1" fontId="0" fillId="0" borderId="0" xfId="0" applyNumberFormat="1" applyFill="1" applyBorder="1" applyAlignment="1">
      <alignment horizontal="right"/>
    </xf>
    <xf numFmtId="0" fontId="0" fillId="0" borderId="0" xfId="0" quotePrefix="1" applyAlignment="1">
      <alignment horizontal="right"/>
    </xf>
    <xf numFmtId="0" fontId="0" fillId="0" borderId="14" xfId="0" applyBorder="1" applyAlignment="1">
      <alignment horizontal="right"/>
    </xf>
    <xf numFmtId="164" fontId="4" fillId="0" borderId="0" xfId="0" applyNumberFormat="1" applyFont="1" applyBorder="1"/>
    <xf numFmtId="164" fontId="4" fillId="0" borderId="0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Fill="1" applyAlignment="1">
      <alignment horizontal="left"/>
    </xf>
    <xf numFmtId="0" fontId="0" fillId="0" borderId="9" xfId="0" applyFill="1" applyBorder="1"/>
    <xf numFmtId="0" fontId="0" fillId="0" borderId="5" xfId="0" applyBorder="1" applyAlignment="1">
      <alignment horizontal="right"/>
    </xf>
    <xf numFmtId="2" fontId="1" fillId="0" borderId="18" xfId="2" applyNumberFormat="1" applyFont="1" applyFill="1" applyBorder="1" applyAlignment="1">
      <alignment horizontal="center" vertical="center"/>
    </xf>
    <xf numFmtId="0" fontId="1" fillId="0" borderId="5" xfId="2" applyNumberFormat="1" applyFont="1" applyFill="1" applyBorder="1" applyAlignment="1">
      <alignment horizontal="center"/>
    </xf>
    <xf numFmtId="0" fontId="1" fillId="0" borderId="14" xfId="2" applyNumberFormat="1" applyFont="1" applyFill="1" applyBorder="1" applyAlignment="1">
      <alignment horizontal="center"/>
    </xf>
    <xf numFmtId="2" fontId="1" fillId="0" borderId="13" xfId="2" applyNumberFormat="1" applyFont="1" applyFill="1" applyBorder="1" applyAlignment="1">
      <alignment horizontal="center" vertical="center"/>
    </xf>
    <xf numFmtId="168" fontId="1" fillId="0" borderId="0" xfId="2" applyNumberFormat="1" applyFont="1" applyAlignment="1">
      <alignment horizontal="center"/>
    </xf>
    <xf numFmtId="0" fontId="0" fillId="0" borderId="0" xfId="2" applyNumberFormat="1" applyFont="1"/>
    <xf numFmtId="164" fontId="0" fillId="0" borderId="6" xfId="0" applyNumberFormat="1" applyBorder="1"/>
    <xf numFmtId="2" fontId="1" fillId="0" borderId="0" xfId="2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2" fontId="5" fillId="0" borderId="0" xfId="2" applyNumberFormat="1"/>
    <xf numFmtId="164" fontId="1" fillId="0" borderId="0" xfId="2" applyNumberFormat="1" applyFont="1" applyAlignment="1">
      <alignment horizontal="center"/>
    </xf>
    <xf numFmtId="164" fontId="0" fillId="0" borderId="0" xfId="0" applyNumberFormat="1" applyAlignment="1">
      <alignment horizontal="right"/>
    </xf>
    <xf numFmtId="164" fontId="0" fillId="0" borderId="0" xfId="0" applyNumberFormat="1" applyAlignment="1">
      <alignment horizontal="center"/>
    </xf>
    <xf numFmtId="2" fontId="0" fillId="0" borderId="0" xfId="0" quotePrefix="1" applyNumberFormat="1" applyAlignment="1">
      <alignment horizontal="right"/>
    </xf>
    <xf numFmtId="165" fontId="1" fillId="0" borderId="18" xfId="2" applyNumberFormat="1" applyFont="1" applyBorder="1" applyAlignment="1">
      <alignment horizontal="center" vertical="center"/>
    </xf>
    <xf numFmtId="165" fontId="3" fillId="0" borderId="0" xfId="0" applyNumberFormat="1" applyFont="1" applyFill="1" applyBorder="1" applyAlignment="1">
      <alignment horizontal="center"/>
    </xf>
    <xf numFmtId="165" fontId="3" fillId="0" borderId="14" xfId="0" applyNumberFormat="1" applyFont="1" applyFill="1" applyBorder="1" applyAlignment="1">
      <alignment horizontal="center"/>
    </xf>
    <xf numFmtId="0" fontId="0" fillId="0" borderId="0" xfId="0" applyFill="1" applyBorder="1"/>
    <xf numFmtId="0" fontId="0" fillId="0" borderId="13" xfId="0" applyBorder="1"/>
    <xf numFmtId="2" fontId="0" fillId="0" borderId="0" xfId="2" applyNumberFormat="1" applyFont="1" applyAlignment="1">
      <alignment horizontal="right"/>
    </xf>
    <xf numFmtId="165" fontId="5" fillId="0" borderId="0" xfId="2" applyNumberFormat="1" applyAlignment="1">
      <alignment horizontal="right"/>
    </xf>
    <xf numFmtId="0" fontId="6" fillId="0" borderId="0" xfId="0" applyFont="1" applyAlignment="1" applyProtection="1">
      <alignment horizontal="left"/>
    </xf>
    <xf numFmtId="14" fontId="6" fillId="0" borderId="0" xfId="0" applyNumberFormat="1" applyFont="1" applyAlignment="1" applyProtection="1">
      <alignment horizontal="left"/>
    </xf>
    <xf numFmtId="2" fontId="3" fillId="0" borderId="0" xfId="0" applyNumberFormat="1" applyFont="1" applyFill="1" applyAlignment="1" applyProtection="1">
      <alignment horizontal="center" vertical="center"/>
    </xf>
    <xf numFmtId="2" fontId="0" fillId="0" borderId="0" xfId="2" applyNumberFormat="1" applyFont="1" applyAlignment="1">
      <alignment horizontal="left"/>
    </xf>
    <xf numFmtId="0" fontId="4" fillId="0" borderId="0" xfId="0" applyFont="1" applyAlignment="1">
      <alignment horizontal="centerContinuous"/>
    </xf>
    <xf numFmtId="0" fontId="5" fillId="0" borderId="0" xfId="4" applyFill="1" applyBorder="1"/>
    <xf numFmtId="0" fontId="5" fillId="0" borderId="0" xfId="4"/>
    <xf numFmtId="0" fontId="5" fillId="0" borderId="0" xfId="4" applyBorder="1"/>
    <xf numFmtId="0" fontId="3" fillId="0" borderId="0" xfId="0" applyFont="1"/>
    <xf numFmtId="2" fontId="0" fillId="0" borderId="0" xfId="2" applyNumberFormat="1" applyFont="1" applyAlignment="1">
      <alignment horizontal="center"/>
    </xf>
    <xf numFmtId="2" fontId="3" fillId="0" borderId="0" xfId="0" applyNumberFormat="1" applyFont="1" applyFill="1" applyBorder="1" applyAlignment="1">
      <alignment horizontal="center"/>
    </xf>
    <xf numFmtId="164" fontId="3" fillId="0" borderId="0" xfId="0" applyNumberFormat="1" applyFont="1" applyFill="1" applyBorder="1" applyAlignment="1">
      <alignment horizontal="center"/>
    </xf>
    <xf numFmtId="2" fontId="3" fillId="0" borderId="14" xfId="0" applyNumberFormat="1" applyFont="1" applyFill="1" applyBorder="1" applyAlignment="1">
      <alignment horizontal="center"/>
    </xf>
    <xf numFmtId="2" fontId="3" fillId="0" borderId="18" xfId="0" applyNumberFormat="1" applyFont="1" applyFill="1" applyBorder="1" applyAlignment="1">
      <alignment horizontal="center"/>
    </xf>
    <xf numFmtId="2" fontId="3" fillId="0" borderId="6" xfId="0" applyNumberFormat="1" applyFont="1" applyFill="1" applyBorder="1" applyAlignment="1">
      <alignment horizontal="center"/>
    </xf>
    <xf numFmtId="164" fontId="3" fillId="0" borderId="6" xfId="0" applyNumberFormat="1" applyFont="1" applyFill="1" applyBorder="1" applyAlignment="1">
      <alignment horizontal="center"/>
    </xf>
    <xf numFmtId="165" fontId="5" fillId="0" borderId="0" xfId="2" applyNumberFormat="1" applyBorder="1" applyAlignment="1">
      <alignment horizontal="center" vertical="center"/>
    </xf>
    <xf numFmtId="165" fontId="5" fillId="0" borderId="0" xfId="2" applyNumberFormat="1" applyBorder="1" applyAlignment="1">
      <alignment horizontal="center"/>
    </xf>
    <xf numFmtId="165" fontId="5" fillId="0" borderId="14" xfId="2" applyNumberFormat="1" applyBorder="1" applyAlignment="1">
      <alignment horizontal="center"/>
    </xf>
    <xf numFmtId="14" fontId="5" fillId="0" borderId="15" xfId="2" applyNumberFormat="1" applyBorder="1" applyAlignment="1">
      <alignment horizontal="center"/>
    </xf>
    <xf numFmtId="165" fontId="5" fillId="0" borderId="16" xfId="2" applyNumberFormat="1" applyBorder="1" applyAlignment="1">
      <alignment horizontal="center"/>
    </xf>
    <xf numFmtId="164" fontId="5" fillId="0" borderId="23" xfId="2" applyNumberFormat="1" applyBorder="1" applyAlignment="1">
      <alignment horizontal="center"/>
    </xf>
    <xf numFmtId="165" fontId="5" fillId="0" borderId="5" xfId="2" applyNumberFormat="1" applyBorder="1" applyAlignment="1">
      <alignment horizontal="right"/>
    </xf>
    <xf numFmtId="2" fontId="3" fillId="0" borderId="5" xfId="0" applyNumberFormat="1" applyFont="1" applyFill="1" applyBorder="1" applyAlignment="1">
      <alignment horizontal="center"/>
    </xf>
    <xf numFmtId="2" fontId="5" fillId="0" borderId="13" xfId="2" applyNumberFormat="1" applyBorder="1" applyAlignment="1">
      <alignment horizontal="center"/>
    </xf>
    <xf numFmtId="2" fontId="5" fillId="0" borderId="0" xfId="2" applyNumberFormat="1" applyBorder="1" applyAlignment="1">
      <alignment horizontal="center"/>
    </xf>
    <xf numFmtId="164" fontId="5" fillId="0" borderId="0" xfId="2" applyNumberFormat="1" applyBorder="1" applyAlignment="1">
      <alignment horizontal="center"/>
    </xf>
    <xf numFmtId="164" fontId="5" fillId="0" borderId="18" xfId="2" applyNumberFormat="1" applyBorder="1" applyAlignment="1">
      <alignment horizontal="center"/>
    </xf>
    <xf numFmtId="164" fontId="5" fillId="0" borderId="6" xfId="2" applyNumberFormat="1" applyBorder="1" applyAlignment="1">
      <alignment horizontal="center"/>
    </xf>
    <xf numFmtId="2" fontId="5" fillId="0" borderId="6" xfId="2" applyNumberFormat="1" applyBorder="1" applyAlignment="1">
      <alignment horizontal="center"/>
    </xf>
    <xf numFmtId="2" fontId="5" fillId="0" borderId="5" xfId="2" applyNumberFormat="1" applyBorder="1" applyAlignment="1">
      <alignment horizontal="center"/>
    </xf>
    <xf numFmtId="164" fontId="0" fillId="0" borderId="14" xfId="0" applyNumberFormat="1" applyBorder="1"/>
    <xf numFmtId="1" fontId="5" fillId="0" borderId="0" xfId="2" applyNumberFormat="1" applyAlignment="1">
      <alignment horizontal="right"/>
    </xf>
    <xf numFmtId="2" fontId="3" fillId="0" borderId="0" xfId="0" applyNumberFormat="1" applyFont="1" applyFill="1" applyAlignment="1" applyProtection="1">
      <alignment horizontal="right" vertical="center"/>
    </xf>
    <xf numFmtId="0" fontId="0" fillId="0" borderId="0" xfId="2" applyNumberFormat="1" applyFont="1" applyAlignment="1">
      <alignment horizontal="center"/>
    </xf>
    <xf numFmtId="0" fontId="3" fillId="0" borderId="0" xfId="0" applyFont="1" applyAlignment="1">
      <alignment horizontal="right"/>
    </xf>
    <xf numFmtId="2" fontId="3" fillId="0" borderId="0" xfId="0" applyNumberFormat="1" applyFont="1" applyFill="1" applyAlignment="1" applyProtection="1">
      <alignment horizontal="right"/>
    </xf>
    <xf numFmtId="0" fontId="3" fillId="0" borderId="0" xfId="0" applyFont="1" applyAlignment="1" applyProtection="1">
      <alignment horizontal="right"/>
    </xf>
    <xf numFmtId="0" fontId="3" fillId="0" borderId="0" xfId="0" applyNumberFormat="1" applyFont="1" applyFill="1" applyAlignment="1" applyProtection="1">
      <alignment horizontal="right"/>
    </xf>
    <xf numFmtId="2" fontId="3" fillId="0" borderId="0" xfId="0" applyNumberFormat="1" applyFont="1" applyFill="1" applyAlignment="1" applyProtection="1">
      <alignment vertical="center"/>
    </xf>
    <xf numFmtId="0" fontId="0" fillId="0" borderId="0" xfId="0" applyAlignment="1"/>
    <xf numFmtId="1" fontId="5" fillId="0" borderId="0" xfId="2" applyNumberFormat="1" applyAlignment="1"/>
    <xf numFmtId="0" fontId="0" fillId="0" borderId="0" xfId="0" applyFill="1" applyBorder="1" applyAlignment="1">
      <alignment horizontal="right"/>
    </xf>
    <xf numFmtId="0" fontId="1" fillId="0" borderId="14" xfId="2" applyNumberFormat="1" applyFont="1" applyBorder="1"/>
    <xf numFmtId="0" fontId="1" fillId="0" borderId="12" xfId="2" applyNumberFormat="1" applyFont="1" applyBorder="1" applyAlignment="1">
      <alignment horizontal="center"/>
    </xf>
    <xf numFmtId="0" fontId="1" fillId="0" borderId="13" xfId="2" applyNumberFormat="1" applyFont="1" applyBorder="1" applyAlignment="1">
      <alignment horizontal="center"/>
    </xf>
    <xf numFmtId="0" fontId="1" fillId="0" borderId="0" xfId="0" applyFont="1" applyAlignment="1">
      <alignment horizontal="centerContinuous"/>
    </xf>
    <xf numFmtId="2" fontId="1" fillId="0" borderId="0" xfId="0" applyNumberFormat="1" applyFont="1" applyAlignment="1">
      <alignment horizontal="centerContinuous"/>
    </xf>
    <xf numFmtId="1" fontId="1" fillId="0" borderId="0" xfId="0" applyNumberFormat="1" applyFont="1" applyAlignment="1">
      <alignment horizontal="distributed"/>
    </xf>
    <xf numFmtId="14" fontId="5" fillId="0" borderId="0" xfId="2" applyNumberFormat="1"/>
    <xf numFmtId="164" fontId="0" fillId="0" borderId="0" xfId="2" applyNumberFormat="1" applyFont="1"/>
    <xf numFmtId="1" fontId="0" fillId="0" borderId="0" xfId="2" applyNumberFormat="1" applyFont="1" applyAlignment="1">
      <alignment horizontal="center"/>
    </xf>
    <xf numFmtId="164" fontId="5" fillId="0" borderId="14" xfId="1" applyNumberFormat="1" applyBorder="1" applyAlignment="1">
      <alignment horizontal="right" vertical="top"/>
    </xf>
    <xf numFmtId="0" fontId="6" fillId="0" borderId="0" xfId="0" applyFont="1" applyFill="1" applyAlignment="1" applyProtection="1">
      <alignment horizontal="center"/>
    </xf>
    <xf numFmtId="164" fontId="5" fillId="0" borderId="6" xfId="1" applyNumberFormat="1" applyBorder="1" applyAlignment="1">
      <alignment horizontal="right" vertical="top"/>
    </xf>
    <xf numFmtId="164" fontId="5" fillId="0" borderId="0" xfId="1" applyNumberFormat="1" applyBorder="1" applyAlignment="1">
      <alignment horizontal="right" vertical="top"/>
    </xf>
    <xf numFmtId="164" fontId="5" fillId="0" borderId="5" xfId="1" applyNumberFormat="1" applyBorder="1" applyAlignment="1">
      <alignment horizontal="right" vertical="top"/>
    </xf>
    <xf numFmtId="0" fontId="6" fillId="0" borderId="0" xfId="0" applyFont="1" applyFill="1" applyAlignment="1">
      <alignment horizontal="center"/>
    </xf>
    <xf numFmtId="0" fontId="9" fillId="0" borderId="0" xfId="0" applyFont="1" applyFill="1" applyAlignment="1" applyProtection="1">
      <alignment horizontal="center"/>
    </xf>
    <xf numFmtId="1" fontId="0" fillId="0" borderId="0" xfId="0" applyNumberFormat="1" applyBorder="1"/>
    <xf numFmtId="168" fontId="0" fillId="0" borderId="25" xfId="0" applyNumberFormat="1" applyBorder="1"/>
    <xf numFmtId="0" fontId="0" fillId="0" borderId="25" xfId="0" applyBorder="1"/>
    <xf numFmtId="164" fontId="5" fillId="0" borderId="25" xfId="1" applyNumberFormat="1" applyBorder="1" applyAlignment="1">
      <alignment horizontal="right" vertical="top"/>
    </xf>
    <xf numFmtId="0" fontId="0" fillId="0" borderId="24" xfId="0" applyBorder="1"/>
    <xf numFmtId="165" fontId="3" fillId="0" borderId="25" xfId="0" applyNumberFormat="1" applyFont="1" applyFill="1" applyBorder="1" applyAlignment="1">
      <alignment horizontal="center"/>
    </xf>
    <xf numFmtId="2" fontId="3" fillId="0" borderId="24" xfId="0" applyNumberFormat="1" applyFont="1" applyFill="1" applyBorder="1" applyAlignment="1">
      <alignment horizontal="center"/>
    </xf>
    <xf numFmtId="2" fontId="3" fillId="0" borderId="25" xfId="0" applyNumberFormat="1" applyFont="1" applyFill="1" applyBorder="1" applyAlignment="1">
      <alignment horizontal="center"/>
    </xf>
    <xf numFmtId="168" fontId="0" fillId="0" borderId="0" xfId="0" applyNumberFormat="1" applyAlignment="1"/>
    <xf numFmtId="168" fontId="1" fillId="0" borderId="0" xfId="2" applyNumberFormat="1" applyFont="1" applyAlignment="1"/>
    <xf numFmtId="168" fontId="5" fillId="0" borderId="0" xfId="2" applyNumberFormat="1" applyAlignment="1"/>
    <xf numFmtId="22" fontId="0" fillId="0" borderId="0" xfId="0" applyNumberFormat="1" applyAlignment="1"/>
    <xf numFmtId="14" fontId="0" fillId="0" borderId="0" xfId="0" applyNumberFormat="1" applyAlignment="1"/>
    <xf numFmtId="0" fontId="0" fillId="0" borderId="0" xfId="0" applyAlignment="1">
      <alignment horizontal="center"/>
    </xf>
    <xf numFmtId="22" fontId="0" fillId="0" borderId="0" xfId="0" applyNumberFormat="1"/>
    <xf numFmtId="22" fontId="0" fillId="0" borderId="0" xfId="0" applyNumberFormat="1" applyAlignment="1">
      <alignment horizontal="right"/>
    </xf>
    <xf numFmtId="168" fontId="0" fillId="0" borderId="0" xfId="0" applyNumberFormat="1" applyAlignment="1">
      <alignment horizontal="right"/>
    </xf>
    <xf numFmtId="0" fontId="6" fillId="0" borderId="0" xfId="0" applyFont="1" applyAlignment="1" applyProtection="1">
      <alignment horizontal="right"/>
    </xf>
    <xf numFmtId="164" fontId="6" fillId="0" borderId="0" xfId="0" applyNumberFormat="1" applyFont="1" applyFill="1" applyAlignment="1" applyProtection="1">
      <alignment horizontal="right"/>
    </xf>
    <xf numFmtId="0" fontId="6" fillId="0" borderId="0" xfId="0" applyFont="1" applyFill="1" applyAlignment="1" applyProtection="1">
      <alignment horizontal="right"/>
    </xf>
    <xf numFmtId="164" fontId="3" fillId="0" borderId="0" xfId="0" applyNumberFormat="1" applyFont="1" applyFill="1" applyAlignment="1" applyProtection="1">
      <alignment horizontal="right" vertical="center"/>
    </xf>
    <xf numFmtId="14" fontId="0" fillId="0" borderId="0" xfId="0" applyNumberFormat="1" applyAlignment="1">
      <alignment horizontal="right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165" fontId="0" fillId="0" borderId="0" xfId="2" applyNumberFormat="1" applyFont="1" applyAlignment="1">
      <alignment horizontal="left"/>
    </xf>
    <xf numFmtId="164" fontId="3" fillId="0" borderId="26" xfId="0" applyNumberFormat="1" applyFont="1" applyFill="1" applyBorder="1" applyAlignment="1">
      <alignment horizontal="center"/>
    </xf>
    <xf numFmtId="2" fontId="3" fillId="0" borderId="27" xfId="0" applyNumberFormat="1" applyFont="1" applyFill="1" applyBorder="1" applyAlignment="1">
      <alignment horizontal="center"/>
    </xf>
    <xf numFmtId="164" fontId="3" fillId="0" borderId="27" xfId="0" applyNumberFormat="1" applyFont="1" applyFill="1" applyBorder="1" applyAlignment="1">
      <alignment horizontal="center"/>
    </xf>
    <xf numFmtId="165" fontId="1" fillId="0" borderId="28" xfId="2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165" fontId="1" fillId="0" borderId="24" xfId="2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0" fillId="0" borderId="25" xfId="0" applyNumberFormat="1" applyBorder="1"/>
    <xf numFmtId="164" fontId="0" fillId="0" borderId="18" xfId="0" applyNumberFormat="1" applyBorder="1"/>
    <xf numFmtId="164" fontId="0" fillId="0" borderId="24" xfId="0" applyNumberFormat="1" applyBorder="1"/>
    <xf numFmtId="0" fontId="0" fillId="0" borderId="0" xfId="0" applyAlignment="1">
      <alignment horizontal="center"/>
    </xf>
    <xf numFmtId="168" fontId="0" fillId="0" borderId="0" xfId="0" applyNumberFormat="1" applyBorder="1" applyAlignment="1">
      <alignment horizontal="centerContinuous"/>
    </xf>
    <xf numFmtId="0" fontId="0" fillId="0" borderId="0" xfId="0" applyAlignment="1">
      <alignment horizontal="centerContinuous"/>
    </xf>
    <xf numFmtId="164" fontId="0" fillId="0" borderId="13" xfId="0" applyNumberFormat="1" applyBorder="1"/>
    <xf numFmtId="164" fontId="3" fillId="0" borderId="0" xfId="2" quotePrefix="1" applyNumberFormat="1" applyFont="1" applyAlignment="1">
      <alignment horizontal="right"/>
    </xf>
    <xf numFmtId="171" fontId="0" fillId="0" borderId="0" xfId="0" applyNumberFormat="1" applyFill="1" applyAlignment="1">
      <alignment horizontal="center"/>
    </xf>
    <xf numFmtId="164" fontId="3" fillId="0" borderId="18" xfId="0" applyNumberFormat="1" applyFont="1" applyFill="1" applyBorder="1" applyAlignment="1">
      <alignment horizontal="center"/>
    </xf>
    <xf numFmtId="171" fontId="0" fillId="0" borderId="25" xfId="0" applyNumberForma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5" fillId="0" borderId="0" xfId="2" applyNumberFormat="1" applyFill="1"/>
    <xf numFmtId="0" fontId="3" fillId="0" borderId="0" xfId="0" applyFont="1" applyFill="1" applyAlignment="1" applyProtection="1">
      <alignment horizontal="right"/>
    </xf>
    <xf numFmtId="170" fontId="3" fillId="0" borderId="0" xfId="0" applyNumberFormat="1" applyFont="1" applyFill="1" applyAlignment="1" applyProtection="1">
      <alignment horizontal="right"/>
    </xf>
    <xf numFmtId="170" fontId="3" fillId="0" borderId="0" xfId="0" applyNumberFormat="1" applyFont="1" applyFill="1" applyBorder="1" applyAlignment="1" applyProtection="1">
      <alignment horizontal="right"/>
    </xf>
    <xf numFmtId="172" fontId="3" fillId="0" borderId="0" xfId="0" applyNumberFormat="1" applyFont="1" applyFill="1" applyAlignment="1" applyProtection="1">
      <alignment horizontal="right"/>
    </xf>
    <xf numFmtId="0" fontId="3" fillId="0" borderId="0" xfId="0" applyFont="1" applyFill="1" applyAlignment="1">
      <alignment horizontal="right"/>
    </xf>
    <xf numFmtId="0" fontId="1" fillId="0" borderId="0" xfId="0" applyFont="1" applyFill="1" applyAlignment="1" applyProtection="1">
      <alignment horizontal="right"/>
    </xf>
    <xf numFmtId="0" fontId="0" fillId="0" borderId="0" xfId="0" applyAlignment="1">
      <alignment horizontal="center"/>
    </xf>
    <xf numFmtId="168" fontId="3" fillId="0" borderId="0" xfId="0" applyNumberFormat="1" applyFont="1" applyAlignment="1"/>
    <xf numFmtId="0" fontId="3" fillId="0" borderId="0" xfId="0" applyFont="1" applyFill="1" applyAlignment="1" applyProtection="1">
      <alignment horizontal="center"/>
    </xf>
    <xf numFmtId="170" fontId="3" fillId="0" borderId="0" xfId="0" applyNumberFormat="1" applyFont="1" applyFill="1" applyAlignment="1" applyProtection="1">
      <alignment horizontal="center"/>
    </xf>
    <xf numFmtId="170" fontId="3" fillId="0" borderId="0" xfId="0" applyNumberFormat="1" applyFont="1" applyFill="1" applyBorder="1" applyAlignment="1" applyProtection="1">
      <alignment horizontal="center"/>
    </xf>
    <xf numFmtId="173" fontId="3" fillId="0" borderId="0" xfId="0" applyNumberFormat="1" applyFont="1" applyFill="1" applyAlignment="1" applyProtection="1">
      <alignment horizontal="center"/>
    </xf>
    <xf numFmtId="0" fontId="0" fillId="0" borderId="0" xfId="0" applyAlignment="1">
      <alignment horizontal="center"/>
    </xf>
    <xf numFmtId="0" fontId="1" fillId="0" borderId="24" xfId="2" applyNumberFormat="1" applyFont="1" applyFill="1" applyBorder="1" applyAlignment="1">
      <alignment horizontal="center"/>
    </xf>
    <xf numFmtId="0" fontId="1" fillId="0" borderId="25" xfId="2" applyNumberFormat="1" applyFont="1" applyFill="1" applyBorder="1" applyAlignment="1">
      <alignment horizontal="center"/>
    </xf>
    <xf numFmtId="0" fontId="1" fillId="0" borderId="25" xfId="2" applyNumberFormat="1" applyFont="1" applyBorder="1" applyAlignment="1">
      <alignment horizontal="center"/>
    </xf>
    <xf numFmtId="168" fontId="1" fillId="0" borderId="25" xfId="2" applyNumberFormat="1" applyFont="1" applyBorder="1"/>
    <xf numFmtId="0" fontId="5" fillId="0" borderId="0" xfId="2" applyNumberFormat="1" applyFill="1" applyAlignment="1">
      <alignment horizontal="left"/>
    </xf>
    <xf numFmtId="165" fontId="3" fillId="0" borderId="0" xfId="5" applyNumberFormat="1" applyFont="1" applyFill="1" applyBorder="1" applyAlignment="1">
      <alignment horizontal="center"/>
    </xf>
    <xf numFmtId="2" fontId="3" fillId="0" borderId="0" xfId="5" applyNumberFormat="1" applyFont="1" applyFill="1" applyBorder="1" applyAlignment="1">
      <alignment horizontal="center"/>
    </xf>
    <xf numFmtId="164" fontId="3" fillId="0" borderId="0" xfId="5" applyNumberFormat="1" applyFont="1" applyFill="1" applyBorder="1" applyAlignment="1">
      <alignment horizontal="center"/>
    </xf>
    <xf numFmtId="2" fontId="3" fillId="0" borderId="18" xfId="5" applyNumberFormat="1" applyFont="1" applyFill="1" applyBorder="1" applyAlignment="1">
      <alignment horizontal="center"/>
    </xf>
    <xf numFmtId="2" fontId="3" fillId="0" borderId="6" xfId="5" applyNumberFormat="1" applyFont="1" applyFill="1" applyBorder="1" applyAlignment="1">
      <alignment horizontal="center"/>
    </xf>
    <xf numFmtId="164" fontId="3" fillId="0" borderId="6" xfId="5" applyNumberFormat="1" applyFont="1" applyFill="1" applyBorder="1" applyAlignment="1">
      <alignment horizontal="center"/>
    </xf>
    <xf numFmtId="165" fontId="3" fillId="0" borderId="25" xfId="5" applyNumberFormat="1" applyFont="1" applyFill="1" applyBorder="1" applyAlignment="1">
      <alignment horizontal="center"/>
    </xf>
    <xf numFmtId="2" fontId="3" fillId="0" borderId="24" xfId="5" applyNumberFormat="1" applyFont="1" applyFill="1" applyBorder="1" applyAlignment="1">
      <alignment horizontal="center"/>
    </xf>
    <xf numFmtId="2" fontId="5" fillId="0" borderId="0" xfId="2" applyNumberFormat="1" applyBorder="1" applyAlignment="1">
      <alignment horizontal="center" vertical="center"/>
    </xf>
    <xf numFmtId="165" fontId="3" fillId="0" borderId="6" xfId="0" applyNumberFormat="1" applyFont="1" applyFill="1" applyBorder="1" applyAlignment="1">
      <alignment horizontal="center"/>
    </xf>
    <xf numFmtId="2" fontId="5" fillId="0" borderId="14" xfId="2" applyNumberFormat="1" applyBorder="1" applyAlignment="1">
      <alignment horizontal="center"/>
    </xf>
    <xf numFmtId="165" fontId="3" fillId="0" borderId="5" xfId="0" applyNumberFormat="1" applyFont="1" applyFill="1" applyBorder="1" applyAlignment="1">
      <alignment horizontal="center"/>
    </xf>
    <xf numFmtId="165" fontId="0" fillId="0" borderId="0" xfId="0" applyNumberFormat="1" applyFill="1" applyBorder="1" applyAlignment="1">
      <alignment horizontal="center"/>
    </xf>
    <xf numFmtId="165" fontId="5" fillId="0" borderId="5" xfId="2" applyNumberFormat="1" applyBorder="1" applyAlignment="1">
      <alignment horizontal="center"/>
    </xf>
    <xf numFmtId="0" fontId="0" fillId="0" borderId="10" xfId="0" applyFont="1" applyFill="1" applyBorder="1"/>
    <xf numFmtId="164" fontId="3" fillId="0" borderId="18" xfId="5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3" fillId="0" borderId="0" xfId="0" quotePrefix="1" applyFont="1" applyAlignment="1">
      <alignment horizontal="right"/>
    </xf>
    <xf numFmtId="0" fontId="3" fillId="0" borderId="25" xfId="0" quotePrefix="1" applyFont="1" applyBorder="1" applyAlignment="1">
      <alignment horizontal="right"/>
    </xf>
    <xf numFmtId="164" fontId="3" fillId="0" borderId="0" xfId="2" applyNumberFormat="1" applyFont="1"/>
    <xf numFmtId="2" fontId="3" fillId="0" borderId="0" xfId="0" applyNumberFormat="1" applyFont="1"/>
    <xf numFmtId="0" fontId="0" fillId="0" borderId="0" xfId="0" applyAlignment="1">
      <alignment horizontal="center"/>
    </xf>
    <xf numFmtId="0" fontId="0" fillId="2" borderId="0" xfId="0" applyFill="1"/>
    <xf numFmtId="0" fontId="1" fillId="0" borderId="0" xfId="0" applyFont="1" applyAlignment="1">
      <alignment horizontal="center"/>
    </xf>
    <xf numFmtId="0" fontId="3" fillId="0" borderId="0" xfId="2" applyNumberFormat="1" applyFont="1" applyAlignment="1">
      <alignment horizontal="left"/>
    </xf>
    <xf numFmtId="0" fontId="1" fillId="0" borderId="0" xfId="0" applyFont="1" applyAlignment="1"/>
    <xf numFmtId="0" fontId="0" fillId="0" borderId="0" xfId="0" applyAlignment="1">
      <alignment horizontal="center"/>
    </xf>
    <xf numFmtId="18" fontId="0" fillId="0" borderId="0" xfId="0" applyNumberFormat="1"/>
    <xf numFmtId="0" fontId="3" fillId="0" borderId="0" xfId="2" applyNumberFormat="1" applyFont="1" applyAlignment="1">
      <alignment horizontal="center"/>
    </xf>
    <xf numFmtId="0" fontId="0" fillId="0" borderId="0" xfId="0" applyAlignment="1">
      <alignment horizontal="center"/>
    </xf>
    <xf numFmtId="172" fontId="3" fillId="0" borderId="0" xfId="0" applyNumberFormat="1" applyFont="1" applyFill="1" applyAlignment="1" applyProtection="1">
      <alignment horizontal="center"/>
    </xf>
    <xf numFmtId="172" fontId="3" fillId="0" borderId="0" xfId="0" applyNumberFormat="1" applyFont="1" applyFill="1" applyBorder="1" applyAlignment="1" applyProtection="1">
      <alignment horizontal="center"/>
    </xf>
    <xf numFmtId="1" fontId="3" fillId="0" borderId="0" xfId="2" applyNumberFormat="1" applyFont="1" applyAlignment="1">
      <alignment horizontal="right"/>
    </xf>
    <xf numFmtId="0" fontId="0" fillId="0" borderId="0" xfId="0" applyAlignment="1">
      <alignment horizontal="center"/>
    </xf>
    <xf numFmtId="21" fontId="0" fillId="0" borderId="0" xfId="0" applyNumberFormat="1"/>
    <xf numFmtId="21" fontId="0" fillId="0" borderId="0" xfId="0" applyNumberFormat="1" applyAlignment="1"/>
    <xf numFmtId="21" fontId="0" fillId="0" borderId="0" xfId="0" applyNumberFormat="1" applyAlignment="1">
      <alignment horizontal="right"/>
    </xf>
    <xf numFmtId="174" fontId="0" fillId="0" borderId="0" xfId="0" applyNumberFormat="1"/>
    <xf numFmtId="168" fontId="5" fillId="0" borderId="0" xfId="2" applyNumberFormat="1" applyAlignment="1">
      <alignment horizontal="right"/>
    </xf>
    <xf numFmtId="1" fontId="3" fillId="0" borderId="0" xfId="2" applyNumberFormat="1" applyFont="1" applyAlignment="1">
      <alignment horizontal="left"/>
    </xf>
    <xf numFmtId="0" fontId="0" fillId="0" borderId="0" xfId="0" applyAlignment="1">
      <alignment horizontal="center"/>
    </xf>
    <xf numFmtId="2" fontId="3" fillId="0" borderId="0" xfId="5" quotePrefix="1" applyNumberFormat="1" applyFont="1" applyFill="1" applyBorder="1" applyAlignment="1">
      <alignment horizontal="center"/>
    </xf>
    <xf numFmtId="2" fontId="3" fillId="0" borderId="6" xfId="5" quotePrefix="1" applyNumberFormat="1" applyFont="1" applyFill="1" applyBorder="1" applyAlignment="1">
      <alignment horizontal="center"/>
    </xf>
    <xf numFmtId="0" fontId="3" fillId="0" borderId="0" xfId="0" quotePrefix="1" applyFont="1"/>
    <xf numFmtId="0" fontId="3" fillId="0" borderId="0" xfId="2" applyNumberFormat="1" applyFont="1" applyFill="1" applyAlignment="1">
      <alignment horizontal="left"/>
    </xf>
    <xf numFmtId="18" fontId="3" fillId="0" borderId="0" xfId="0" applyNumberFormat="1" applyFont="1"/>
    <xf numFmtId="164" fontId="3" fillId="0" borderId="0" xfId="0" applyNumberFormat="1" applyFont="1"/>
    <xf numFmtId="14" fontId="0" fillId="0" borderId="0" xfId="0" applyNumberFormat="1"/>
    <xf numFmtId="0" fontId="0" fillId="0" borderId="0" xfId="0" applyAlignment="1">
      <alignment horizontal="center"/>
    </xf>
    <xf numFmtId="0" fontId="3" fillId="0" borderId="10" xfId="0" applyFont="1" applyFill="1" applyBorder="1" applyAlignment="1">
      <alignment horizontal="left"/>
    </xf>
    <xf numFmtId="2" fontId="0" fillId="0" borderId="25" xfId="0" applyNumberFormat="1" applyBorder="1"/>
    <xf numFmtId="164" fontId="3" fillId="0" borderId="0" xfId="1" applyNumberFormat="1" applyFont="1" applyAlignment="1">
      <alignment horizontal="right" vertical="top"/>
    </xf>
    <xf numFmtId="165" fontId="3" fillId="0" borderId="0" xfId="5" applyNumberFormat="1" applyFont="1" applyFill="1" applyBorder="1" applyAlignment="1">
      <alignment horizontal="right"/>
    </xf>
    <xf numFmtId="1" fontId="3" fillId="0" borderId="0" xfId="2" applyNumberFormat="1" applyFont="1"/>
    <xf numFmtId="0" fontId="0" fillId="0" borderId="0" xfId="0" applyNumberFormat="1" applyAlignment="1">
      <alignment horizontal="left"/>
    </xf>
    <xf numFmtId="15" fontId="0" fillId="0" borderId="0" xfId="0" applyNumberFormat="1"/>
    <xf numFmtId="15" fontId="0" fillId="0" borderId="0" xfId="0" applyNumberFormat="1" applyAlignment="1">
      <alignment horizontal="left"/>
    </xf>
    <xf numFmtId="175" fontId="0" fillId="0" borderId="0" xfId="0" applyNumberFormat="1"/>
    <xf numFmtId="3" fontId="0" fillId="0" borderId="0" xfId="0" applyNumberFormat="1" applyAlignment="1">
      <alignment horizontal="right"/>
    </xf>
    <xf numFmtId="168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22" fontId="0" fillId="0" borderId="0" xfId="0" applyNumberFormat="1" applyBorder="1" applyAlignment="1">
      <alignment horizontal="center"/>
    </xf>
  </cellXfs>
  <cellStyles count="6">
    <cellStyle name="Comma [0]" xfId="1" builtinId="6"/>
    <cellStyle name="Comma0" xfId="2"/>
    <cellStyle name="Currency0" xfId="3"/>
    <cellStyle name="Normal" xfId="0" builtinId="0"/>
    <cellStyle name="Normal 2" xfId="5"/>
    <cellStyle name="Normal_Sheet1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77"/>
  <sheetViews>
    <sheetView workbookViewId="0">
      <pane xSplit="2" ySplit="1" topLeftCell="C244" activePane="bottomRight" state="frozen"/>
      <selection pane="topRight" activeCell="C1" sqref="C1"/>
      <selection pane="bottomLeft" activeCell="A2" sqref="A2"/>
      <selection pane="bottomRight" activeCell="J56" sqref="J56"/>
    </sheetView>
  </sheetViews>
  <sheetFormatPr defaultRowHeight="12.75" x14ac:dyDescent="0.2"/>
  <cols>
    <col min="1" max="1" width="11.7109375" bestFit="1" customWidth="1"/>
    <col min="2" max="2" width="15.7109375" bestFit="1" customWidth="1"/>
    <col min="4" max="4" width="22.7109375" customWidth="1"/>
    <col min="5" max="5" width="8.85546875" style="80"/>
    <col min="7" max="7" width="12" customWidth="1"/>
    <col min="8" max="8" width="10.7109375" customWidth="1"/>
    <col min="10" max="10" width="10" bestFit="1" customWidth="1"/>
  </cols>
  <sheetData>
    <row r="1" spans="1:8" x14ac:dyDescent="0.2">
      <c r="A1" s="300" t="s">
        <v>17</v>
      </c>
      <c r="B1" s="300" t="s">
        <v>64</v>
      </c>
      <c r="C1" s="300" t="s">
        <v>199</v>
      </c>
      <c r="D1" s="300" t="s">
        <v>200</v>
      </c>
      <c r="E1" s="300" t="s">
        <v>201</v>
      </c>
      <c r="F1" s="300" t="s">
        <v>202</v>
      </c>
      <c r="G1" s="302" t="s">
        <v>203</v>
      </c>
      <c r="H1" s="302"/>
    </row>
    <row r="2" spans="1:8" x14ac:dyDescent="0.2">
      <c r="A2" s="222">
        <v>38076</v>
      </c>
      <c r="B2" s="11" t="s">
        <v>7</v>
      </c>
      <c r="C2" s="304">
        <v>0.54513888888888895</v>
      </c>
    </row>
    <row r="3" spans="1:8" x14ac:dyDescent="0.2">
      <c r="B3" s="11" t="s">
        <v>36</v>
      </c>
      <c r="C3" s="304">
        <v>0.50347222222222221</v>
      </c>
    </row>
    <row r="4" spans="1:8" x14ac:dyDescent="0.2">
      <c r="B4" s="11" t="s">
        <v>72</v>
      </c>
      <c r="C4" s="304">
        <v>0.61805555555555558</v>
      </c>
    </row>
    <row r="5" spans="1:8" x14ac:dyDescent="0.2">
      <c r="B5" s="66" t="s">
        <v>55</v>
      </c>
      <c r="C5" s="304">
        <v>0.51041666666666663</v>
      </c>
      <c r="G5" s="335" t="s">
        <v>350</v>
      </c>
    </row>
    <row r="6" spans="1:8" x14ac:dyDescent="0.2">
      <c r="B6" s="301" t="s">
        <v>58</v>
      </c>
      <c r="C6" s="304">
        <v>0.47916666666666669</v>
      </c>
      <c r="G6" s="124">
        <v>3</v>
      </c>
    </row>
    <row r="7" spans="1:8" x14ac:dyDescent="0.2">
      <c r="B7" s="301" t="s">
        <v>61</v>
      </c>
      <c r="C7" s="304">
        <v>0.40972222222222227</v>
      </c>
      <c r="G7" s="124">
        <v>4</v>
      </c>
    </row>
    <row r="8" spans="1:8" x14ac:dyDescent="0.2">
      <c r="A8" s="222">
        <v>38153</v>
      </c>
      <c r="B8" s="11" t="s">
        <v>7</v>
      </c>
      <c r="C8" s="304"/>
      <c r="G8" s="80"/>
    </row>
    <row r="9" spans="1:8" x14ac:dyDescent="0.2">
      <c r="A9" s="222"/>
      <c r="B9" s="11" t="s">
        <v>36</v>
      </c>
      <c r="C9" s="304"/>
      <c r="G9" s="80"/>
    </row>
    <row r="10" spans="1:8" x14ac:dyDescent="0.2">
      <c r="A10" s="222"/>
      <c r="B10" s="11" t="s">
        <v>72</v>
      </c>
      <c r="C10" s="304"/>
      <c r="G10" s="80"/>
    </row>
    <row r="11" spans="1:8" x14ac:dyDescent="0.2">
      <c r="A11" s="222"/>
      <c r="B11" s="66" t="s">
        <v>55</v>
      </c>
      <c r="C11" s="304">
        <v>0.53402777777777777</v>
      </c>
      <c r="D11" t="s">
        <v>205</v>
      </c>
      <c r="G11" s="80">
        <v>8</v>
      </c>
    </row>
    <row r="12" spans="1:8" x14ac:dyDescent="0.2">
      <c r="A12" s="222"/>
      <c r="B12" s="301" t="s">
        <v>58</v>
      </c>
      <c r="C12" s="304">
        <v>0.57291666666666663</v>
      </c>
      <c r="G12" s="80">
        <v>9</v>
      </c>
    </row>
    <row r="13" spans="1:8" x14ac:dyDescent="0.2">
      <c r="A13" s="222"/>
      <c r="B13" s="301" t="s">
        <v>61</v>
      </c>
      <c r="C13" s="304">
        <v>0.4770833333333333</v>
      </c>
      <c r="G13" s="124" t="s">
        <v>204</v>
      </c>
    </row>
    <row r="14" spans="1:8" x14ac:dyDescent="0.2">
      <c r="A14" s="222">
        <v>38257</v>
      </c>
      <c r="B14" s="11" t="s">
        <v>7</v>
      </c>
      <c r="D14" t="s">
        <v>218</v>
      </c>
    </row>
    <row r="15" spans="1:8" x14ac:dyDescent="0.2">
      <c r="A15" s="222"/>
      <c r="B15" s="11" t="s">
        <v>36</v>
      </c>
      <c r="D15" t="s">
        <v>218</v>
      </c>
    </row>
    <row r="16" spans="1:8" x14ac:dyDescent="0.2">
      <c r="A16" s="222"/>
      <c r="B16" s="11" t="s">
        <v>72</v>
      </c>
      <c r="D16" t="s">
        <v>218</v>
      </c>
    </row>
    <row r="17" spans="1:7" x14ac:dyDescent="0.2">
      <c r="A17" s="222"/>
      <c r="B17" s="66" t="s">
        <v>55</v>
      </c>
      <c r="C17" s="304">
        <v>0.52430555555555558</v>
      </c>
      <c r="D17" t="s">
        <v>218</v>
      </c>
      <c r="E17" s="124"/>
    </row>
    <row r="18" spans="1:7" x14ac:dyDescent="0.2">
      <c r="A18" s="222"/>
      <c r="B18" s="301" t="s">
        <v>58</v>
      </c>
      <c r="C18" s="304">
        <v>0.48958333333333331</v>
      </c>
      <c r="D18" t="s">
        <v>218</v>
      </c>
    </row>
    <row r="19" spans="1:7" x14ac:dyDescent="0.2">
      <c r="A19" s="222"/>
      <c r="B19" s="301" t="s">
        <v>61</v>
      </c>
      <c r="C19" s="304">
        <v>0.39583333333333331</v>
      </c>
      <c r="D19" t="s">
        <v>218</v>
      </c>
    </row>
    <row r="20" spans="1:7" x14ac:dyDescent="0.2">
      <c r="A20" s="222">
        <v>38392</v>
      </c>
      <c r="B20" s="11" t="s">
        <v>7</v>
      </c>
      <c r="C20" s="304">
        <v>0.5625</v>
      </c>
    </row>
    <row r="21" spans="1:7" x14ac:dyDescent="0.2">
      <c r="A21" s="222"/>
      <c r="B21" s="11" t="s">
        <v>36</v>
      </c>
      <c r="C21" s="304">
        <v>0.57638888888888895</v>
      </c>
    </row>
    <row r="22" spans="1:7" x14ac:dyDescent="0.2">
      <c r="A22" s="222"/>
      <c r="B22" s="11" t="s">
        <v>72</v>
      </c>
      <c r="C22" s="304">
        <v>0.66319444444444442</v>
      </c>
    </row>
    <row r="23" spans="1:7" x14ac:dyDescent="0.2">
      <c r="A23" s="222"/>
      <c r="B23" s="66" t="s">
        <v>55</v>
      </c>
      <c r="C23" s="304">
        <v>0.39583333333333331</v>
      </c>
      <c r="G23">
        <v>13</v>
      </c>
    </row>
    <row r="24" spans="1:7" x14ac:dyDescent="0.2">
      <c r="A24" s="222"/>
      <c r="B24" s="301" t="s">
        <v>58</v>
      </c>
      <c r="C24" s="304">
        <v>0.3666666666666667</v>
      </c>
      <c r="G24">
        <v>12</v>
      </c>
    </row>
    <row r="25" spans="1:7" x14ac:dyDescent="0.2">
      <c r="A25" s="222"/>
      <c r="B25" s="301" t="s">
        <v>61</v>
      </c>
      <c r="C25" s="304">
        <v>0.33333333333333331</v>
      </c>
      <c r="G25">
        <v>11</v>
      </c>
    </row>
    <row r="26" spans="1:7" x14ac:dyDescent="0.2">
      <c r="A26" s="222">
        <v>38455</v>
      </c>
      <c r="B26" s="11" t="s">
        <v>7</v>
      </c>
    </row>
    <row r="27" spans="1:7" x14ac:dyDescent="0.2">
      <c r="A27" s="222"/>
      <c r="B27" s="11" t="s">
        <v>36</v>
      </c>
    </row>
    <row r="28" spans="1:7" x14ac:dyDescent="0.2">
      <c r="A28" s="222"/>
      <c r="B28" s="11" t="s">
        <v>72</v>
      </c>
    </row>
    <row r="29" spans="1:7" x14ac:dyDescent="0.2">
      <c r="A29" s="222"/>
      <c r="B29" s="66" t="s">
        <v>55</v>
      </c>
      <c r="C29" s="304">
        <v>0.46180555555555558</v>
      </c>
      <c r="D29" t="s">
        <v>206</v>
      </c>
    </row>
    <row r="30" spans="1:7" x14ac:dyDescent="0.2">
      <c r="A30" s="222"/>
      <c r="B30" s="301" t="s">
        <v>58</v>
      </c>
      <c r="C30" s="304">
        <v>0.42708333333333331</v>
      </c>
    </row>
    <row r="31" spans="1:7" x14ac:dyDescent="0.2">
      <c r="A31" s="222"/>
      <c r="B31" s="301" t="s">
        <v>61</v>
      </c>
      <c r="C31" s="304">
        <v>0.3923611111111111</v>
      </c>
    </row>
    <row r="32" spans="1:7" x14ac:dyDescent="0.2">
      <c r="A32" s="222">
        <v>38524</v>
      </c>
      <c r="B32" s="11" t="s">
        <v>7</v>
      </c>
      <c r="C32" s="304">
        <v>0.58333333333333337</v>
      </c>
    </row>
    <row r="33" spans="1:4" x14ac:dyDescent="0.2">
      <c r="A33" s="222"/>
      <c r="B33" s="11" t="s">
        <v>36</v>
      </c>
      <c r="C33" s="304">
        <v>0.59027777777777779</v>
      </c>
    </row>
    <row r="34" spans="1:4" x14ac:dyDescent="0.2">
      <c r="A34" s="222"/>
      <c r="B34" s="301" t="s">
        <v>114</v>
      </c>
      <c r="C34" s="304">
        <v>0.61458333333333337</v>
      </c>
    </row>
    <row r="35" spans="1:4" x14ac:dyDescent="0.2">
      <c r="A35" s="222"/>
      <c r="B35" s="11" t="s">
        <v>72</v>
      </c>
      <c r="C35" s="304">
        <v>0.53125</v>
      </c>
    </row>
    <row r="36" spans="1:4" x14ac:dyDescent="0.2">
      <c r="A36" s="222"/>
      <c r="B36" s="66" t="s">
        <v>55</v>
      </c>
      <c r="C36" s="304">
        <v>0.4548611111111111</v>
      </c>
      <c r="D36" t="s">
        <v>208</v>
      </c>
    </row>
    <row r="37" spans="1:4" x14ac:dyDescent="0.2">
      <c r="A37" s="222"/>
      <c r="B37" s="301" t="s">
        <v>58</v>
      </c>
      <c r="C37" s="304">
        <v>0.39583333333333331</v>
      </c>
      <c r="D37" t="s">
        <v>207</v>
      </c>
    </row>
    <row r="38" spans="1:4" x14ac:dyDescent="0.2">
      <c r="A38" s="222"/>
      <c r="B38" s="301" t="s">
        <v>61</v>
      </c>
      <c r="C38" s="304">
        <v>0.34375</v>
      </c>
    </row>
    <row r="39" spans="1:4" x14ac:dyDescent="0.2">
      <c r="A39" s="222">
        <v>38622</v>
      </c>
      <c r="B39" s="11" t="s">
        <v>7</v>
      </c>
      <c r="C39" s="304">
        <v>0.5625</v>
      </c>
      <c r="D39" t="s">
        <v>211</v>
      </c>
    </row>
    <row r="40" spans="1:4" x14ac:dyDescent="0.2">
      <c r="A40" s="222"/>
      <c r="B40" s="11" t="s">
        <v>36</v>
      </c>
      <c r="C40" s="304">
        <v>0.54166666666666663</v>
      </c>
      <c r="D40" t="s">
        <v>212</v>
      </c>
    </row>
    <row r="41" spans="1:4" x14ac:dyDescent="0.2">
      <c r="A41" s="222"/>
      <c r="B41" s="301" t="s">
        <v>114</v>
      </c>
      <c r="C41" s="304">
        <v>0.47916666666666669</v>
      </c>
      <c r="D41" t="s">
        <v>211</v>
      </c>
    </row>
    <row r="42" spans="1:4" x14ac:dyDescent="0.2">
      <c r="A42" s="222"/>
      <c r="B42" s="11" t="s">
        <v>72</v>
      </c>
      <c r="C42" s="304">
        <v>0.58333333333333337</v>
      </c>
      <c r="D42" t="s">
        <v>213</v>
      </c>
    </row>
    <row r="43" spans="1:4" x14ac:dyDescent="0.2">
      <c r="A43" s="222"/>
      <c r="B43" s="66" t="s">
        <v>55</v>
      </c>
      <c r="C43" s="304">
        <v>0.4375</v>
      </c>
      <c r="D43" t="s">
        <v>211</v>
      </c>
    </row>
    <row r="44" spans="1:4" x14ac:dyDescent="0.2">
      <c r="A44" s="222"/>
      <c r="B44" s="301" t="s">
        <v>58</v>
      </c>
      <c r="C44" s="304">
        <v>0.39583333333333331</v>
      </c>
      <c r="D44" t="s">
        <v>209</v>
      </c>
    </row>
    <row r="45" spans="1:4" x14ac:dyDescent="0.2">
      <c r="A45" s="222"/>
      <c r="B45" s="301" t="s">
        <v>61</v>
      </c>
      <c r="C45" s="304">
        <v>0.35416666666666669</v>
      </c>
      <c r="D45" t="s">
        <v>210</v>
      </c>
    </row>
    <row r="46" spans="1:4" x14ac:dyDescent="0.2">
      <c r="A46" s="222">
        <v>38729</v>
      </c>
      <c r="B46" s="11" t="s">
        <v>7</v>
      </c>
      <c r="C46" s="304">
        <v>0.57777777777777783</v>
      </c>
      <c r="D46" t="s">
        <v>218</v>
      </c>
    </row>
    <row r="47" spans="1:4" x14ac:dyDescent="0.2">
      <c r="A47" s="222"/>
      <c r="B47" s="11" t="s">
        <v>36</v>
      </c>
      <c r="C47" s="304">
        <v>0.59027777777777779</v>
      </c>
      <c r="D47" t="s">
        <v>218</v>
      </c>
    </row>
    <row r="48" spans="1:4" x14ac:dyDescent="0.2">
      <c r="A48" s="222"/>
      <c r="B48" s="301" t="s">
        <v>114</v>
      </c>
      <c r="C48" s="304">
        <v>0.61111111111111105</v>
      </c>
      <c r="D48" t="s">
        <v>218</v>
      </c>
    </row>
    <row r="49" spans="1:8" x14ac:dyDescent="0.2">
      <c r="A49" s="222"/>
      <c r="B49" s="11" t="s">
        <v>72</v>
      </c>
      <c r="C49" s="304">
        <v>0.51041666666666663</v>
      </c>
      <c r="D49" t="s">
        <v>218</v>
      </c>
    </row>
    <row r="50" spans="1:8" x14ac:dyDescent="0.2">
      <c r="A50" s="222"/>
      <c r="B50" s="66" t="s">
        <v>55</v>
      </c>
      <c r="C50" s="304">
        <v>0.45833333333333331</v>
      </c>
      <c r="D50" t="s">
        <v>219</v>
      </c>
    </row>
    <row r="51" spans="1:8" x14ac:dyDescent="0.2">
      <c r="A51" s="222"/>
      <c r="B51" s="301" t="s">
        <v>58</v>
      </c>
      <c r="C51" s="304">
        <v>0.4236111111111111</v>
      </c>
      <c r="D51" s="161" t="s">
        <v>220</v>
      </c>
    </row>
    <row r="52" spans="1:8" x14ac:dyDescent="0.2">
      <c r="A52" s="222"/>
      <c r="B52" s="301" t="s">
        <v>61</v>
      </c>
      <c r="C52" s="304">
        <v>0.38194444444444442</v>
      </c>
      <c r="D52" s="161" t="s">
        <v>220</v>
      </c>
    </row>
    <row r="53" spans="1:8" x14ac:dyDescent="0.2">
      <c r="A53" s="222">
        <v>38824</v>
      </c>
      <c r="B53" s="11" t="s">
        <v>7</v>
      </c>
      <c r="C53" s="304">
        <v>0.74305555555555547</v>
      </c>
      <c r="D53" s="161" t="s">
        <v>225</v>
      </c>
      <c r="E53" s="188" t="s">
        <v>227</v>
      </c>
      <c r="F53">
        <v>24</v>
      </c>
    </row>
    <row r="54" spans="1:8" x14ac:dyDescent="0.2">
      <c r="A54" s="222"/>
      <c r="B54" s="11" t="s">
        <v>36</v>
      </c>
      <c r="C54" s="304">
        <v>0.77083333333333337</v>
      </c>
      <c r="D54" s="161" t="s">
        <v>225</v>
      </c>
      <c r="E54" s="188" t="s">
        <v>228</v>
      </c>
      <c r="F54">
        <v>24</v>
      </c>
      <c r="G54">
        <v>33.104759999999999</v>
      </c>
      <c r="H54">
        <v>-115.66448</v>
      </c>
    </row>
    <row r="55" spans="1:8" x14ac:dyDescent="0.2">
      <c r="A55" s="222"/>
      <c r="B55" s="301" t="s">
        <v>114</v>
      </c>
      <c r="C55" s="304">
        <v>0.80208333333333337</v>
      </c>
      <c r="D55" s="161" t="s">
        <v>225</v>
      </c>
      <c r="E55" s="80">
        <v>0</v>
      </c>
      <c r="F55">
        <v>23</v>
      </c>
      <c r="G55">
        <v>32.959159999999997</v>
      </c>
      <c r="H55">
        <v>-115.57258</v>
      </c>
    </row>
    <row r="56" spans="1:8" x14ac:dyDescent="0.2">
      <c r="A56" s="222">
        <v>42478</v>
      </c>
      <c r="B56" s="11" t="s">
        <v>72</v>
      </c>
      <c r="C56" s="304">
        <v>0.64583333333333337</v>
      </c>
      <c r="D56" s="161" t="s">
        <v>225</v>
      </c>
      <c r="E56" s="188" t="s">
        <v>226</v>
      </c>
      <c r="F56">
        <v>27</v>
      </c>
      <c r="G56">
        <v>33.524760000000001</v>
      </c>
      <c r="H56">
        <v>-116.07902</v>
      </c>
    </row>
    <row r="57" spans="1:8" x14ac:dyDescent="0.2">
      <c r="A57" s="222"/>
      <c r="B57" s="66" t="s">
        <v>55</v>
      </c>
      <c r="C57" s="304">
        <v>0.37152777777777773</v>
      </c>
      <c r="D57" s="161" t="s">
        <v>225</v>
      </c>
      <c r="E57" s="188" t="s">
        <v>223</v>
      </c>
      <c r="F57">
        <v>21</v>
      </c>
      <c r="G57">
        <v>33.400060000000003</v>
      </c>
      <c r="H57">
        <v>-115.92582</v>
      </c>
    </row>
    <row r="58" spans="1:8" x14ac:dyDescent="0.2">
      <c r="A58" s="222"/>
      <c r="B58" s="301" t="s">
        <v>58</v>
      </c>
      <c r="C58" s="304">
        <v>0.42222222222222222</v>
      </c>
      <c r="D58" s="161" t="s">
        <v>225</v>
      </c>
      <c r="E58" s="188" t="s">
        <v>222</v>
      </c>
      <c r="F58">
        <v>22</v>
      </c>
      <c r="G58">
        <v>33.333419999999997</v>
      </c>
      <c r="H58">
        <v>-115.81744999999999</v>
      </c>
    </row>
    <row r="59" spans="1:8" x14ac:dyDescent="0.2">
      <c r="A59" s="222"/>
      <c r="B59" s="301" t="s">
        <v>61</v>
      </c>
      <c r="C59" s="304">
        <v>0.45833333333333331</v>
      </c>
      <c r="D59" s="161" t="s">
        <v>225</v>
      </c>
      <c r="E59" s="188" t="s">
        <v>221</v>
      </c>
      <c r="F59">
        <v>20</v>
      </c>
      <c r="G59">
        <v>33.266710000000003</v>
      </c>
      <c r="H59">
        <v>-115.75915999999999</v>
      </c>
    </row>
    <row r="60" spans="1:8" x14ac:dyDescent="0.2">
      <c r="A60" s="222">
        <v>38918</v>
      </c>
      <c r="B60" s="11" t="s">
        <v>7</v>
      </c>
      <c r="C60" s="304">
        <v>0.54513888888888895</v>
      </c>
      <c r="D60" s="161" t="s">
        <v>229</v>
      </c>
    </row>
    <row r="61" spans="1:8" x14ac:dyDescent="0.2">
      <c r="A61" s="222"/>
      <c r="B61" s="11" t="s">
        <v>36</v>
      </c>
      <c r="C61" s="304">
        <v>0.27777777777777779</v>
      </c>
      <c r="D61" s="161" t="s">
        <v>229</v>
      </c>
    </row>
    <row r="62" spans="1:8" x14ac:dyDescent="0.2">
      <c r="A62" s="222"/>
      <c r="B62" s="301" t="s">
        <v>114</v>
      </c>
      <c r="C62" s="304">
        <v>0.75347222222222221</v>
      </c>
      <c r="D62" s="161" t="s">
        <v>229</v>
      </c>
    </row>
    <row r="63" spans="1:8" x14ac:dyDescent="0.2">
      <c r="A63" s="222"/>
      <c r="B63" s="11" t="s">
        <v>72</v>
      </c>
      <c r="C63" s="304">
        <v>0.80555555555555547</v>
      </c>
      <c r="D63" s="161" t="s">
        <v>229</v>
      </c>
    </row>
    <row r="64" spans="1:8" x14ac:dyDescent="0.2">
      <c r="A64" s="222"/>
      <c r="B64" s="66" t="s">
        <v>55</v>
      </c>
      <c r="C64" s="304">
        <v>0.375</v>
      </c>
      <c r="D64" s="161" t="s">
        <v>229</v>
      </c>
    </row>
    <row r="65" spans="1:8" x14ac:dyDescent="0.2">
      <c r="A65" s="222"/>
      <c r="B65" s="301" t="s">
        <v>58</v>
      </c>
      <c r="C65" s="304">
        <v>0.40972222222222227</v>
      </c>
      <c r="D65" s="161" t="s">
        <v>229</v>
      </c>
    </row>
    <row r="66" spans="1:8" x14ac:dyDescent="0.2">
      <c r="A66" s="222"/>
      <c r="B66" s="301" t="s">
        <v>61</v>
      </c>
      <c r="C66" s="304">
        <v>0.4375</v>
      </c>
      <c r="D66" s="161" t="s">
        <v>229</v>
      </c>
    </row>
    <row r="67" spans="1:8" x14ac:dyDescent="0.2">
      <c r="A67" s="222">
        <v>39041</v>
      </c>
      <c r="B67" s="11" t="s">
        <v>7</v>
      </c>
      <c r="C67" s="304">
        <v>0.60416666666666663</v>
      </c>
    </row>
    <row r="68" spans="1:8" x14ac:dyDescent="0.2">
      <c r="A68" s="222"/>
      <c r="B68" s="11" t="s">
        <v>36</v>
      </c>
      <c r="C68" s="304">
        <v>0.625</v>
      </c>
    </row>
    <row r="69" spans="1:8" x14ac:dyDescent="0.2">
      <c r="A69" s="222"/>
      <c r="B69" s="301" t="s">
        <v>114</v>
      </c>
      <c r="C69" s="161" t="s">
        <v>230</v>
      </c>
    </row>
    <row r="70" spans="1:8" x14ac:dyDescent="0.2">
      <c r="A70" s="222"/>
      <c r="B70" s="11" t="s">
        <v>72</v>
      </c>
      <c r="C70" s="304">
        <v>0.57291666666666663</v>
      </c>
    </row>
    <row r="71" spans="1:8" x14ac:dyDescent="0.2">
      <c r="A71" s="222"/>
      <c r="B71" s="66" t="s">
        <v>55</v>
      </c>
      <c r="C71" s="304">
        <v>0.51041666666666663</v>
      </c>
      <c r="D71" s="161" t="s">
        <v>219</v>
      </c>
    </row>
    <row r="72" spans="1:8" x14ac:dyDescent="0.2">
      <c r="A72" s="222"/>
      <c r="B72" s="301" t="s">
        <v>58</v>
      </c>
      <c r="C72" s="304">
        <v>0.47916666666666669</v>
      </c>
      <c r="D72" s="161" t="s">
        <v>218</v>
      </c>
    </row>
    <row r="73" spans="1:8" x14ac:dyDescent="0.2">
      <c r="A73" s="222"/>
      <c r="B73" s="301" t="s">
        <v>61</v>
      </c>
      <c r="C73" s="304">
        <v>0.44444444444444442</v>
      </c>
      <c r="D73" s="161" t="s">
        <v>218</v>
      </c>
    </row>
    <row r="74" spans="1:8" x14ac:dyDescent="0.2">
      <c r="A74" s="222">
        <v>39134</v>
      </c>
      <c r="B74" s="11" t="s">
        <v>7</v>
      </c>
      <c r="C74" s="304">
        <v>0.72569444444444453</v>
      </c>
      <c r="D74" s="161" t="s">
        <v>225</v>
      </c>
      <c r="E74" s="80">
        <v>0</v>
      </c>
      <c r="F74">
        <v>24</v>
      </c>
      <c r="G74" s="334">
        <v>33.199240000000003</v>
      </c>
      <c r="H74" s="334">
        <v>115.5971</v>
      </c>
    </row>
    <row r="75" spans="1:8" x14ac:dyDescent="0.2">
      <c r="A75" s="222"/>
      <c r="B75" s="11" t="s">
        <v>36</v>
      </c>
      <c r="C75" s="304">
        <v>0.70833333333333337</v>
      </c>
      <c r="D75" s="161" t="s">
        <v>225</v>
      </c>
      <c r="E75" s="80">
        <v>0</v>
      </c>
      <c r="F75">
        <v>22</v>
      </c>
      <c r="G75" s="334">
        <v>33.085479999999997</v>
      </c>
      <c r="H75" s="334">
        <v>115.61451</v>
      </c>
    </row>
    <row r="76" spans="1:8" x14ac:dyDescent="0.2">
      <c r="A76" s="222"/>
      <c r="B76" s="301" t="s">
        <v>114</v>
      </c>
      <c r="C76" s="161" t="s">
        <v>230</v>
      </c>
      <c r="D76" s="161"/>
      <c r="G76" s="334"/>
      <c r="H76" s="334"/>
    </row>
    <row r="77" spans="1:8" x14ac:dyDescent="0.2">
      <c r="A77" s="222"/>
      <c r="B77" s="11" t="s">
        <v>72</v>
      </c>
      <c r="C77" s="304">
        <v>0.76736111111111116</v>
      </c>
      <c r="D77" s="161" t="s">
        <v>225</v>
      </c>
      <c r="E77" s="80">
        <v>0</v>
      </c>
      <c r="F77">
        <v>18</v>
      </c>
      <c r="G77" s="334">
        <v>33.524819999999998</v>
      </c>
      <c r="H77" s="334">
        <v>116.07894</v>
      </c>
    </row>
    <row r="78" spans="1:8" x14ac:dyDescent="0.2">
      <c r="A78" s="222"/>
      <c r="B78" s="66" t="s">
        <v>55</v>
      </c>
      <c r="C78" s="304">
        <v>0.53819444444444442</v>
      </c>
      <c r="D78" s="161" t="s">
        <v>225</v>
      </c>
      <c r="E78" s="188" t="s">
        <v>232</v>
      </c>
      <c r="F78">
        <v>16</v>
      </c>
      <c r="G78" s="334">
        <v>33.400129999999997</v>
      </c>
      <c r="H78" s="334">
        <v>115.92574</v>
      </c>
    </row>
    <row r="79" spans="1:8" x14ac:dyDescent="0.2">
      <c r="A79" s="222"/>
      <c r="B79" s="301" t="s">
        <v>58</v>
      </c>
      <c r="C79" s="304">
        <v>0.47569444444444442</v>
      </c>
      <c r="D79" s="161" t="s">
        <v>225</v>
      </c>
      <c r="E79" s="188" t="s">
        <v>233</v>
      </c>
      <c r="F79">
        <v>17</v>
      </c>
      <c r="G79" s="334">
        <v>33.333500000000001</v>
      </c>
      <c r="H79" s="334">
        <v>115.81761</v>
      </c>
    </row>
    <row r="80" spans="1:8" x14ac:dyDescent="0.2">
      <c r="A80" s="222"/>
      <c r="B80" s="301" t="s">
        <v>61</v>
      </c>
      <c r="C80" s="304">
        <v>0.40625</v>
      </c>
      <c r="D80" s="161" t="s">
        <v>231</v>
      </c>
      <c r="E80" s="188">
        <v>0</v>
      </c>
      <c r="F80">
        <v>21</v>
      </c>
      <c r="G80" s="334">
        <v>33.266710000000003</v>
      </c>
      <c r="H80" s="334">
        <v>115.75921</v>
      </c>
    </row>
    <row r="81" spans="1:7" x14ac:dyDescent="0.2">
      <c r="A81" s="222">
        <v>39223</v>
      </c>
      <c r="B81" s="11" t="s">
        <v>7</v>
      </c>
      <c r="C81" s="304">
        <v>0.66388888888888886</v>
      </c>
      <c r="D81" s="161" t="s">
        <v>220</v>
      </c>
    </row>
    <row r="82" spans="1:7" x14ac:dyDescent="0.2">
      <c r="A82" s="222">
        <v>39223</v>
      </c>
      <c r="B82" s="11" t="s">
        <v>36</v>
      </c>
      <c r="C82" s="304">
        <v>0.67499999999999993</v>
      </c>
      <c r="D82" s="161" t="s">
        <v>234</v>
      </c>
    </row>
    <row r="83" spans="1:7" x14ac:dyDescent="0.2">
      <c r="A83" s="222">
        <v>39224</v>
      </c>
      <c r="B83" s="301" t="s">
        <v>114</v>
      </c>
      <c r="C83" s="304">
        <v>0.68402777777777779</v>
      </c>
      <c r="D83" s="161"/>
    </row>
    <row r="84" spans="1:7" x14ac:dyDescent="0.2">
      <c r="A84" s="222">
        <v>39224</v>
      </c>
      <c r="B84" s="11" t="s">
        <v>72</v>
      </c>
      <c r="C84" s="304">
        <v>0.26944444444444443</v>
      </c>
      <c r="D84" s="161" t="s">
        <v>235</v>
      </c>
    </row>
    <row r="85" spans="1:7" x14ac:dyDescent="0.2">
      <c r="A85" s="222">
        <v>39224</v>
      </c>
      <c r="B85" s="66" t="s">
        <v>55</v>
      </c>
      <c r="C85" s="304">
        <v>0.53125</v>
      </c>
      <c r="D85" s="161" t="s">
        <v>220</v>
      </c>
      <c r="G85">
        <v>21</v>
      </c>
    </row>
    <row r="86" spans="1:7" x14ac:dyDescent="0.2">
      <c r="A86" s="222">
        <v>39224</v>
      </c>
      <c r="B86" s="301" t="s">
        <v>58</v>
      </c>
      <c r="C86" s="304">
        <v>0.48958333333333331</v>
      </c>
      <c r="D86" s="161" t="s">
        <v>220</v>
      </c>
      <c r="G86">
        <v>20</v>
      </c>
    </row>
    <row r="87" spans="1:7" x14ac:dyDescent="0.2">
      <c r="A87" s="222">
        <v>39224</v>
      </c>
      <c r="B87" s="301" t="s">
        <v>61</v>
      </c>
      <c r="C87" s="304">
        <v>0.43055555555555558</v>
      </c>
      <c r="D87" s="161" t="s">
        <v>218</v>
      </c>
      <c r="G87">
        <v>19</v>
      </c>
    </row>
    <row r="88" spans="1:7" x14ac:dyDescent="0.2">
      <c r="A88" s="222">
        <v>39322</v>
      </c>
      <c r="B88" s="11" t="s">
        <v>7</v>
      </c>
    </row>
    <row r="89" spans="1:7" x14ac:dyDescent="0.2">
      <c r="A89" s="222"/>
      <c r="B89" s="11" t="s">
        <v>36</v>
      </c>
    </row>
    <row r="90" spans="1:7" x14ac:dyDescent="0.2">
      <c r="A90" s="222"/>
      <c r="B90" s="301" t="s">
        <v>114</v>
      </c>
    </row>
    <row r="91" spans="1:7" x14ac:dyDescent="0.2">
      <c r="A91" s="222"/>
      <c r="B91" s="11" t="s">
        <v>72</v>
      </c>
    </row>
    <row r="92" spans="1:7" x14ac:dyDescent="0.2">
      <c r="A92" s="222"/>
      <c r="B92" s="66" t="s">
        <v>55</v>
      </c>
      <c r="C92" s="304">
        <v>0.45833333333333331</v>
      </c>
      <c r="D92" s="161" t="s">
        <v>236</v>
      </c>
      <c r="G92">
        <v>4</v>
      </c>
    </row>
    <row r="93" spans="1:7" x14ac:dyDescent="0.2">
      <c r="A93" s="222"/>
      <c r="B93" s="301" t="s">
        <v>58</v>
      </c>
      <c r="C93" s="304">
        <v>0.40972222222222227</v>
      </c>
      <c r="D93" s="161" t="s">
        <v>224</v>
      </c>
      <c r="G93">
        <v>3</v>
      </c>
    </row>
    <row r="94" spans="1:7" x14ac:dyDescent="0.2">
      <c r="A94" s="222"/>
      <c r="B94" s="301" t="s">
        <v>61</v>
      </c>
      <c r="C94" s="304">
        <v>0.35069444444444442</v>
      </c>
      <c r="D94" s="161" t="s">
        <v>224</v>
      </c>
      <c r="G94">
        <v>2</v>
      </c>
    </row>
    <row r="95" spans="1:7" x14ac:dyDescent="0.2">
      <c r="A95" s="222">
        <v>39399</v>
      </c>
      <c r="B95" s="11" t="s">
        <v>7</v>
      </c>
      <c r="C95" s="304">
        <v>0.625</v>
      </c>
    </row>
    <row r="96" spans="1:7" x14ac:dyDescent="0.2">
      <c r="A96" s="222"/>
      <c r="B96" s="11" t="s">
        <v>36</v>
      </c>
    </row>
    <row r="97" spans="1:7" x14ac:dyDescent="0.2">
      <c r="A97" s="222"/>
      <c r="B97" s="301" t="s">
        <v>114</v>
      </c>
      <c r="C97" s="304">
        <v>0.58333333333333337</v>
      </c>
    </row>
    <row r="98" spans="1:7" x14ac:dyDescent="0.2">
      <c r="A98" s="222"/>
      <c r="B98" s="11" t="s">
        <v>72</v>
      </c>
      <c r="C98" s="304">
        <v>0.67708333333333337</v>
      </c>
    </row>
    <row r="99" spans="1:7" x14ac:dyDescent="0.2">
      <c r="A99" s="222">
        <v>39400</v>
      </c>
      <c r="B99" s="66" t="s">
        <v>55</v>
      </c>
      <c r="C99" s="304">
        <v>0.4513888888888889</v>
      </c>
      <c r="D99" s="161" t="s">
        <v>218</v>
      </c>
    </row>
    <row r="100" spans="1:7" x14ac:dyDescent="0.2">
      <c r="A100" s="222"/>
      <c r="B100" s="301" t="s">
        <v>58</v>
      </c>
      <c r="C100" s="304">
        <v>0.40277777777777773</v>
      </c>
      <c r="D100" s="161" t="s">
        <v>218</v>
      </c>
    </row>
    <row r="101" spans="1:7" x14ac:dyDescent="0.2">
      <c r="A101" s="222"/>
      <c r="B101" s="301" t="s">
        <v>61</v>
      </c>
      <c r="C101" s="304">
        <v>0.35416666666666669</v>
      </c>
      <c r="D101" s="161" t="s">
        <v>218</v>
      </c>
    </row>
    <row r="102" spans="1:7" x14ac:dyDescent="0.2">
      <c r="A102" s="222">
        <v>39503</v>
      </c>
      <c r="B102" s="11" t="s">
        <v>7</v>
      </c>
      <c r="C102" s="304">
        <v>0.55555555555555558</v>
      </c>
    </row>
    <row r="103" spans="1:7" x14ac:dyDescent="0.2">
      <c r="A103" s="222"/>
      <c r="B103" s="11" t="s">
        <v>36</v>
      </c>
      <c r="C103" s="304">
        <v>0.56944444444444442</v>
      </c>
    </row>
    <row r="104" spans="1:7" x14ac:dyDescent="0.2">
      <c r="A104" s="222"/>
      <c r="B104" s="301" t="s">
        <v>114</v>
      </c>
      <c r="C104" s="304">
        <v>0.52430555555555558</v>
      </c>
    </row>
    <row r="105" spans="1:7" x14ac:dyDescent="0.2">
      <c r="A105" s="222"/>
      <c r="B105" s="11" t="s">
        <v>72</v>
      </c>
      <c r="C105" s="304">
        <v>0.61111111111111105</v>
      </c>
    </row>
    <row r="106" spans="1:7" x14ac:dyDescent="0.2">
      <c r="A106" s="222">
        <v>39504</v>
      </c>
      <c r="B106" s="66" t="s">
        <v>55</v>
      </c>
      <c r="C106" s="304">
        <v>0.44444444444444442</v>
      </c>
      <c r="D106" s="161" t="s">
        <v>220</v>
      </c>
      <c r="G106">
        <v>8</v>
      </c>
    </row>
    <row r="107" spans="1:7" x14ac:dyDescent="0.2">
      <c r="A107" s="222"/>
      <c r="B107" s="301" t="s">
        <v>58</v>
      </c>
      <c r="C107" s="304">
        <v>0.39583333333333331</v>
      </c>
      <c r="D107" s="161" t="s">
        <v>220</v>
      </c>
      <c r="G107">
        <v>7</v>
      </c>
    </row>
    <row r="108" spans="1:7" x14ac:dyDescent="0.2">
      <c r="A108" s="222"/>
      <c r="B108" s="301" t="s">
        <v>61</v>
      </c>
      <c r="C108" s="304">
        <v>0.34027777777777773</v>
      </c>
      <c r="D108" s="161" t="s">
        <v>220</v>
      </c>
      <c r="G108">
        <v>6</v>
      </c>
    </row>
    <row r="109" spans="1:7" x14ac:dyDescent="0.2">
      <c r="A109" s="222">
        <v>39569</v>
      </c>
      <c r="B109" s="11" t="s">
        <v>7</v>
      </c>
      <c r="C109" s="304">
        <v>0.70833333333333337</v>
      </c>
    </row>
    <row r="110" spans="1:7" x14ac:dyDescent="0.2">
      <c r="A110" s="222"/>
      <c r="B110" s="11" t="s">
        <v>36</v>
      </c>
      <c r="C110" s="304">
        <v>0.72222222222222221</v>
      </c>
    </row>
    <row r="111" spans="1:7" x14ac:dyDescent="0.2">
      <c r="A111" s="222"/>
      <c r="B111" s="301" t="s">
        <v>114</v>
      </c>
      <c r="C111" s="304">
        <v>0.67013888888888884</v>
      </c>
    </row>
    <row r="112" spans="1:7" x14ac:dyDescent="0.2">
      <c r="A112" s="222"/>
      <c r="B112" s="11" t="s">
        <v>72</v>
      </c>
      <c r="C112" s="304">
        <v>0.76736111111111116</v>
      </c>
    </row>
    <row r="113" spans="1:9" x14ac:dyDescent="0.2">
      <c r="A113" s="222">
        <v>39570</v>
      </c>
      <c r="B113" s="66" t="s">
        <v>55</v>
      </c>
      <c r="C113" s="304">
        <v>0.45833333333333331</v>
      </c>
      <c r="D113" s="161" t="s">
        <v>220</v>
      </c>
      <c r="G113">
        <v>10</v>
      </c>
    </row>
    <row r="114" spans="1:9" x14ac:dyDescent="0.2">
      <c r="A114" s="222"/>
      <c r="B114" s="301" t="s">
        <v>58</v>
      </c>
      <c r="C114" s="304">
        <v>0.40625</v>
      </c>
      <c r="D114" s="161" t="s">
        <v>220</v>
      </c>
    </row>
    <row r="115" spans="1:9" x14ac:dyDescent="0.2">
      <c r="A115" s="222"/>
      <c r="B115" s="301" t="s">
        <v>61</v>
      </c>
      <c r="C115" s="304">
        <v>0.35069444444444442</v>
      </c>
      <c r="D115" s="161" t="s">
        <v>220</v>
      </c>
      <c r="G115">
        <v>9</v>
      </c>
    </row>
    <row r="116" spans="1:9" x14ac:dyDescent="0.2">
      <c r="A116" s="222">
        <v>39680</v>
      </c>
      <c r="B116" s="11" t="s">
        <v>7</v>
      </c>
      <c r="C116" s="304">
        <v>0.59722222222222221</v>
      </c>
      <c r="D116" s="161" t="s">
        <v>225</v>
      </c>
      <c r="E116" s="188" t="s">
        <v>243</v>
      </c>
      <c r="F116">
        <v>33</v>
      </c>
      <c r="G116" s="294" t="s">
        <v>238</v>
      </c>
      <c r="H116">
        <v>33.199159999999999</v>
      </c>
      <c r="I116">
        <v>115.59706</v>
      </c>
    </row>
    <row r="117" spans="1:9" x14ac:dyDescent="0.2">
      <c r="A117" s="222"/>
      <c r="B117" s="11" t="s">
        <v>36</v>
      </c>
      <c r="C117" s="304">
        <v>0.63194444444444442</v>
      </c>
      <c r="D117" s="161" t="s">
        <v>225</v>
      </c>
      <c r="E117" s="188" t="s">
        <v>244</v>
      </c>
      <c r="F117">
        <v>34</v>
      </c>
      <c r="G117" s="294" t="s">
        <v>239</v>
      </c>
      <c r="H117">
        <v>33.085070000000002</v>
      </c>
      <c r="I117">
        <v>115.61452</v>
      </c>
    </row>
    <row r="118" spans="1:9" x14ac:dyDescent="0.2">
      <c r="A118" s="222"/>
      <c r="B118" s="301" t="s">
        <v>114</v>
      </c>
      <c r="C118" s="161" t="s">
        <v>237</v>
      </c>
      <c r="G118" s="80"/>
    </row>
    <row r="119" spans="1:9" x14ac:dyDescent="0.2">
      <c r="A119" s="222"/>
      <c r="B119" s="11" t="s">
        <v>72</v>
      </c>
      <c r="C119" s="304">
        <v>0.6875</v>
      </c>
      <c r="D119" s="161" t="s">
        <v>225</v>
      </c>
      <c r="E119" s="188" t="s">
        <v>245</v>
      </c>
      <c r="F119">
        <v>33</v>
      </c>
      <c r="G119" s="294" t="s">
        <v>240</v>
      </c>
      <c r="H119">
        <v>33.524830000000001</v>
      </c>
      <c r="I119">
        <v>116.07893</v>
      </c>
    </row>
    <row r="120" spans="1:9" x14ac:dyDescent="0.2">
      <c r="A120" s="222"/>
      <c r="B120" s="66" t="s">
        <v>55</v>
      </c>
      <c r="C120" s="304">
        <v>0.47569444444444442</v>
      </c>
      <c r="D120" s="161" t="s">
        <v>231</v>
      </c>
      <c r="E120" s="80">
        <v>0</v>
      </c>
      <c r="F120">
        <v>33</v>
      </c>
      <c r="G120" s="294" t="s">
        <v>241</v>
      </c>
      <c r="H120">
        <v>33.399419999999999</v>
      </c>
      <c r="I120">
        <v>115.92554</v>
      </c>
    </row>
    <row r="121" spans="1:9" x14ac:dyDescent="0.2">
      <c r="A121" s="222"/>
      <c r="B121" s="301" t="s">
        <v>58</v>
      </c>
      <c r="C121" s="304">
        <v>0.41666666666666669</v>
      </c>
      <c r="D121" s="161" t="s">
        <v>231</v>
      </c>
      <c r="E121" s="188" t="s">
        <v>243</v>
      </c>
      <c r="F121">
        <v>29</v>
      </c>
      <c r="G121" s="294" t="s">
        <v>242</v>
      </c>
      <c r="H121">
        <v>33.333469999999998</v>
      </c>
      <c r="I121">
        <v>115.81739</v>
      </c>
    </row>
    <row r="122" spans="1:9" x14ac:dyDescent="0.2">
      <c r="A122" s="222"/>
      <c r="B122" s="301" t="s">
        <v>61</v>
      </c>
      <c r="C122" s="304">
        <v>0.3611111111111111</v>
      </c>
      <c r="D122" s="161" t="s">
        <v>231</v>
      </c>
      <c r="E122" s="188" t="s">
        <v>244</v>
      </c>
      <c r="F122">
        <v>27</v>
      </c>
      <c r="G122" s="320">
        <v>214</v>
      </c>
      <c r="H122">
        <v>33.266309999999997</v>
      </c>
      <c r="I122">
        <v>115.75915999999999</v>
      </c>
    </row>
    <row r="123" spans="1:9" x14ac:dyDescent="0.2">
      <c r="A123" s="222">
        <v>39764</v>
      </c>
      <c r="B123" s="11" t="s">
        <v>7</v>
      </c>
      <c r="C123" s="304">
        <v>0.44444444444444442</v>
      </c>
      <c r="D123" s="161" t="s">
        <v>246</v>
      </c>
      <c r="E123" s="188" t="s">
        <v>249</v>
      </c>
      <c r="F123">
        <v>29</v>
      </c>
      <c r="G123">
        <v>33.199129999999997</v>
      </c>
      <c r="H123">
        <v>115.59712</v>
      </c>
      <c r="I123" s="320" t="s">
        <v>255</v>
      </c>
    </row>
    <row r="124" spans="1:9" x14ac:dyDescent="0.2">
      <c r="A124" s="222"/>
      <c r="B124" s="11" t="s">
        <v>36</v>
      </c>
      <c r="C124" s="304">
        <v>0.41319444444444442</v>
      </c>
      <c r="D124" s="161" t="s">
        <v>246</v>
      </c>
      <c r="E124" s="188" t="s">
        <v>249</v>
      </c>
      <c r="F124">
        <v>30</v>
      </c>
      <c r="G124">
        <v>33.104649999999999</v>
      </c>
      <c r="H124">
        <v>115.66448</v>
      </c>
      <c r="I124" s="320" t="s">
        <v>256</v>
      </c>
    </row>
    <row r="125" spans="1:9" x14ac:dyDescent="0.2">
      <c r="A125" s="222"/>
      <c r="B125" s="11" t="s">
        <v>72</v>
      </c>
      <c r="C125" s="304">
        <v>0.31944444444444448</v>
      </c>
      <c r="D125" s="161" t="s">
        <v>247</v>
      </c>
      <c r="E125" s="188" t="s">
        <v>250</v>
      </c>
      <c r="F125">
        <v>21</v>
      </c>
      <c r="G125">
        <v>33.524830000000001</v>
      </c>
      <c r="H125">
        <v>116.07892</v>
      </c>
      <c r="I125" s="320" t="s">
        <v>257</v>
      </c>
    </row>
    <row r="126" spans="1:9" x14ac:dyDescent="0.2">
      <c r="A126" s="222"/>
      <c r="B126" s="66" t="s">
        <v>55</v>
      </c>
      <c r="C126" s="304">
        <v>0.56597222222222221</v>
      </c>
      <c r="D126" s="161" t="s">
        <v>248</v>
      </c>
      <c r="E126" s="188" t="s">
        <v>251</v>
      </c>
      <c r="F126">
        <v>21</v>
      </c>
      <c r="G126">
        <v>33.399790000000003</v>
      </c>
      <c r="H126">
        <v>115.92158000000001</v>
      </c>
      <c r="I126" s="320" t="s">
        <v>254</v>
      </c>
    </row>
    <row r="127" spans="1:9" x14ac:dyDescent="0.2">
      <c r="A127" s="222"/>
      <c r="B127" s="301" t="s">
        <v>58</v>
      </c>
      <c r="C127" s="304">
        <v>0.59027777777777779</v>
      </c>
      <c r="D127" s="161" t="s">
        <v>248</v>
      </c>
      <c r="E127" s="188" t="s">
        <v>252</v>
      </c>
      <c r="G127">
        <v>33.333629999999999</v>
      </c>
      <c r="H127">
        <v>115.81658</v>
      </c>
      <c r="I127" s="320" t="s">
        <v>258</v>
      </c>
    </row>
    <row r="128" spans="1:9" x14ac:dyDescent="0.2">
      <c r="A128" s="222"/>
      <c r="B128" s="301" t="s">
        <v>61</v>
      </c>
      <c r="C128" s="304">
        <v>0.61805555555555558</v>
      </c>
      <c r="D128" s="161" t="s">
        <v>248</v>
      </c>
      <c r="E128" s="188" t="s">
        <v>253</v>
      </c>
      <c r="G128">
        <v>33.267949999999999</v>
      </c>
      <c r="H128">
        <v>115.75463000000001</v>
      </c>
      <c r="I128" s="320" t="s">
        <v>259</v>
      </c>
    </row>
    <row r="129" spans="1:15" x14ac:dyDescent="0.2">
      <c r="A129" s="222"/>
      <c r="B129" s="321" t="s">
        <v>156</v>
      </c>
      <c r="C129" s="304">
        <v>0.63888888888888895</v>
      </c>
      <c r="G129">
        <v>33.255380000000002</v>
      </c>
      <c r="H129">
        <v>115.62703</v>
      </c>
      <c r="K129" s="331"/>
      <c r="L129" s="332"/>
    </row>
    <row r="130" spans="1:15" x14ac:dyDescent="0.2">
      <c r="A130" s="222">
        <v>39861</v>
      </c>
      <c r="B130" s="11" t="s">
        <v>7</v>
      </c>
      <c r="C130" s="304">
        <v>0.4375</v>
      </c>
      <c r="D130" s="161" t="s">
        <v>225</v>
      </c>
      <c r="E130" s="188" t="s">
        <v>250</v>
      </c>
      <c r="F130">
        <v>23</v>
      </c>
      <c r="G130" s="334">
        <v>33.199179999999998</v>
      </c>
      <c r="H130" s="334">
        <v>115.59712</v>
      </c>
      <c r="O130" s="80"/>
    </row>
    <row r="131" spans="1:15" x14ac:dyDescent="0.2">
      <c r="A131" s="222">
        <v>39861</v>
      </c>
      <c r="B131" s="11" t="s">
        <v>36</v>
      </c>
      <c r="C131" s="304">
        <v>0.40972222222222227</v>
      </c>
      <c r="D131" s="161" t="s">
        <v>225</v>
      </c>
      <c r="E131" s="188">
        <v>0</v>
      </c>
      <c r="F131">
        <v>21</v>
      </c>
      <c r="G131" s="334">
        <v>33.104649999999999</v>
      </c>
      <c r="H131" s="334">
        <v>115.66448</v>
      </c>
      <c r="M131" s="334"/>
      <c r="N131" s="334"/>
      <c r="O131" s="80"/>
    </row>
    <row r="132" spans="1:15" x14ac:dyDescent="0.2">
      <c r="A132" s="222">
        <v>39860</v>
      </c>
      <c r="B132" s="11" t="s">
        <v>72</v>
      </c>
      <c r="C132" s="304">
        <v>0.80208333333333337</v>
      </c>
      <c r="D132" s="161" t="s">
        <v>260</v>
      </c>
      <c r="E132" s="188" t="s">
        <v>263</v>
      </c>
      <c r="F132">
        <v>16</v>
      </c>
      <c r="G132" s="334">
        <v>33.524909999999998</v>
      </c>
      <c r="H132" s="334">
        <v>116.07884</v>
      </c>
      <c r="O132" s="80"/>
    </row>
    <row r="133" spans="1:15" x14ac:dyDescent="0.2">
      <c r="A133" s="222">
        <v>39862</v>
      </c>
      <c r="B133" s="66" t="s">
        <v>55</v>
      </c>
      <c r="C133" s="304">
        <v>0.33333333333333331</v>
      </c>
      <c r="D133" s="161" t="s">
        <v>225</v>
      </c>
      <c r="E133" s="188" t="s">
        <v>221</v>
      </c>
      <c r="F133">
        <v>13</v>
      </c>
      <c r="G133" s="334">
        <v>33.399920000000002</v>
      </c>
      <c r="H133" s="334">
        <v>115.92521000000001</v>
      </c>
      <c r="O133" s="80"/>
    </row>
    <row r="134" spans="1:15" x14ac:dyDescent="0.2">
      <c r="A134" s="222">
        <v>39862</v>
      </c>
      <c r="B134" s="301" t="s">
        <v>58</v>
      </c>
      <c r="C134" s="304">
        <v>0.375</v>
      </c>
      <c r="D134" s="161" t="s">
        <v>225</v>
      </c>
      <c r="E134" s="188" t="s">
        <v>261</v>
      </c>
      <c r="F134">
        <v>14</v>
      </c>
      <c r="G134" s="334">
        <v>33.33334</v>
      </c>
      <c r="H134" s="334">
        <v>115.81657</v>
      </c>
      <c r="O134" s="80"/>
    </row>
    <row r="135" spans="1:15" x14ac:dyDescent="0.2">
      <c r="A135" s="222">
        <v>39862</v>
      </c>
      <c r="B135" s="301" t="s">
        <v>61</v>
      </c>
      <c r="C135" s="304">
        <v>0.40972222222222227</v>
      </c>
      <c r="D135" s="161" t="s">
        <v>225</v>
      </c>
      <c r="E135" s="188" t="s">
        <v>262</v>
      </c>
      <c r="F135">
        <v>18</v>
      </c>
      <c r="G135" s="334">
        <v>33.26661</v>
      </c>
      <c r="H135" s="334">
        <v>115.75817000000001</v>
      </c>
      <c r="O135" s="80"/>
    </row>
    <row r="136" spans="1:15" x14ac:dyDescent="0.2">
      <c r="A136" s="222">
        <v>39966</v>
      </c>
      <c r="B136" s="11" t="s">
        <v>7</v>
      </c>
      <c r="C136" s="304">
        <v>0.57291666666666663</v>
      </c>
      <c r="D136" s="161" t="s">
        <v>246</v>
      </c>
      <c r="E136" s="188" t="s">
        <v>264</v>
      </c>
      <c r="F136">
        <v>33</v>
      </c>
      <c r="G136" s="334">
        <v>33.199179999999998</v>
      </c>
      <c r="H136" s="334">
        <v>115.59712</v>
      </c>
      <c r="O136" s="80"/>
    </row>
    <row r="137" spans="1:15" x14ac:dyDescent="0.2">
      <c r="A137" s="222">
        <v>39966</v>
      </c>
      <c r="B137" s="11" t="s">
        <v>36</v>
      </c>
      <c r="C137" s="304">
        <v>0.54861111111111105</v>
      </c>
      <c r="D137" s="161" t="s">
        <v>246</v>
      </c>
      <c r="E137" s="188" t="s">
        <v>264</v>
      </c>
      <c r="F137" s="161">
        <v>31</v>
      </c>
      <c r="G137" s="334">
        <v>33.104660000000003</v>
      </c>
      <c r="H137" s="334">
        <v>115.66452</v>
      </c>
      <c r="O137" s="80"/>
    </row>
    <row r="138" spans="1:15" x14ac:dyDescent="0.2">
      <c r="A138" s="222">
        <v>39965</v>
      </c>
      <c r="B138" s="11" t="s">
        <v>72</v>
      </c>
      <c r="C138" s="304">
        <v>0.70833333333333337</v>
      </c>
      <c r="D138" s="161" t="s">
        <v>246</v>
      </c>
      <c r="E138" s="80">
        <v>0</v>
      </c>
      <c r="F138" s="161">
        <v>29</v>
      </c>
      <c r="G138" s="334">
        <v>33.524909999999998</v>
      </c>
      <c r="H138" s="334">
        <v>116.07884</v>
      </c>
      <c r="O138" s="80"/>
    </row>
    <row r="139" spans="1:15" x14ac:dyDescent="0.2">
      <c r="A139" s="222">
        <v>39966</v>
      </c>
      <c r="B139" s="66" t="s">
        <v>55</v>
      </c>
      <c r="C139" s="304">
        <v>0.45833333333333331</v>
      </c>
      <c r="D139" s="161" t="s">
        <v>246</v>
      </c>
      <c r="E139" s="188" t="s">
        <v>249</v>
      </c>
      <c r="F139" s="161">
        <v>24</v>
      </c>
      <c r="G139" s="334">
        <v>33.40014</v>
      </c>
      <c r="H139" s="334">
        <v>115.92547</v>
      </c>
      <c r="O139" s="80"/>
    </row>
    <row r="140" spans="1:15" x14ac:dyDescent="0.2">
      <c r="A140" s="222">
        <v>39966</v>
      </c>
      <c r="B140" s="301" t="s">
        <v>58</v>
      </c>
      <c r="C140" s="304">
        <v>0.38541666666666669</v>
      </c>
      <c r="D140" s="161" t="s">
        <v>248</v>
      </c>
      <c r="E140" s="188" t="s">
        <v>265</v>
      </c>
      <c r="F140" s="161">
        <v>24</v>
      </c>
      <c r="G140" s="334">
        <v>33.33381</v>
      </c>
      <c r="H140" s="334">
        <v>115.81707</v>
      </c>
      <c r="O140" s="80"/>
    </row>
    <row r="141" spans="1:15" x14ac:dyDescent="0.2">
      <c r="A141" s="222">
        <v>39966</v>
      </c>
      <c r="B141" s="301" t="s">
        <v>61</v>
      </c>
      <c r="C141" s="304">
        <v>0.3298611111111111</v>
      </c>
      <c r="D141" s="161" t="s">
        <v>246</v>
      </c>
      <c r="E141" s="188" t="s">
        <v>263</v>
      </c>
      <c r="F141" s="161">
        <v>25</v>
      </c>
      <c r="G141" s="334">
        <v>33.266300000000001</v>
      </c>
      <c r="H141" s="334">
        <v>115.75752</v>
      </c>
      <c r="O141" s="80"/>
    </row>
    <row r="142" spans="1:15" x14ac:dyDescent="0.2">
      <c r="A142" s="222">
        <v>40030</v>
      </c>
      <c r="B142" s="11" t="s">
        <v>7</v>
      </c>
      <c r="C142" s="304">
        <v>0.3576388888888889</v>
      </c>
      <c r="D142" s="161" t="s">
        <v>225</v>
      </c>
      <c r="O142" s="80"/>
    </row>
    <row r="143" spans="1:15" x14ac:dyDescent="0.2">
      <c r="A143" s="222">
        <v>40030</v>
      </c>
      <c r="B143" s="11" t="s">
        <v>36</v>
      </c>
      <c r="C143" s="304">
        <v>0.3888888888888889</v>
      </c>
      <c r="D143" s="161" t="s">
        <v>246</v>
      </c>
    </row>
    <row r="144" spans="1:15" x14ac:dyDescent="0.2">
      <c r="A144" s="222">
        <v>40028</v>
      </c>
      <c r="B144" s="11" t="s">
        <v>72</v>
      </c>
      <c r="C144" s="304">
        <v>0.67361111111111116</v>
      </c>
      <c r="D144" s="161" t="s">
        <v>246</v>
      </c>
    </row>
    <row r="145" spans="1:15" x14ac:dyDescent="0.2">
      <c r="A145" s="222">
        <v>40029</v>
      </c>
      <c r="B145" s="66" t="s">
        <v>55</v>
      </c>
      <c r="C145" s="304">
        <v>0.31944444444444448</v>
      </c>
      <c r="D145" s="161" t="s">
        <v>246</v>
      </c>
      <c r="E145" s="188" t="s">
        <v>267</v>
      </c>
      <c r="G145">
        <v>536</v>
      </c>
    </row>
    <row r="146" spans="1:15" x14ac:dyDescent="0.2">
      <c r="A146" s="222">
        <v>40029</v>
      </c>
      <c r="B146" s="301" t="s">
        <v>58</v>
      </c>
      <c r="C146" s="304">
        <v>0.38541666666666669</v>
      </c>
      <c r="D146" s="161" t="s">
        <v>248</v>
      </c>
      <c r="E146" s="188" t="s">
        <v>267</v>
      </c>
    </row>
    <row r="147" spans="1:15" x14ac:dyDescent="0.2">
      <c r="A147" s="222">
        <v>40029</v>
      </c>
      <c r="B147" s="301" t="s">
        <v>61</v>
      </c>
      <c r="C147" s="304">
        <v>0.4236111111111111</v>
      </c>
      <c r="D147" s="161" t="s">
        <v>266</v>
      </c>
      <c r="E147" s="80">
        <v>0</v>
      </c>
    </row>
    <row r="148" spans="1:15" x14ac:dyDescent="0.2">
      <c r="A148" s="222">
        <v>40155</v>
      </c>
      <c r="B148" s="11" t="s">
        <v>7</v>
      </c>
      <c r="C148" s="304">
        <v>0.65277777777777779</v>
      </c>
      <c r="E148" s="80">
        <v>0</v>
      </c>
      <c r="F148">
        <v>18</v>
      </c>
      <c r="G148" s="334">
        <v>33.199179999999998</v>
      </c>
      <c r="H148" s="334">
        <v>115.59711</v>
      </c>
    </row>
    <row r="149" spans="1:15" x14ac:dyDescent="0.2">
      <c r="A149" s="222"/>
      <c r="B149" s="11" t="s">
        <v>36</v>
      </c>
      <c r="C149" s="304">
        <v>0.6875</v>
      </c>
      <c r="E149" s="80">
        <v>0</v>
      </c>
      <c r="F149">
        <v>16</v>
      </c>
      <c r="G149" s="334">
        <v>33.104649999999999</v>
      </c>
      <c r="H149" s="334">
        <v>115.6645</v>
      </c>
    </row>
    <row r="150" spans="1:15" x14ac:dyDescent="0.2">
      <c r="A150" s="222"/>
      <c r="B150" s="11" t="s">
        <v>72</v>
      </c>
      <c r="C150" s="304">
        <v>0.58333333333333337</v>
      </c>
      <c r="E150" s="188" t="s">
        <v>250</v>
      </c>
      <c r="F150">
        <v>24</v>
      </c>
      <c r="G150" s="334">
        <v>33.524819999999998</v>
      </c>
      <c r="H150" s="334">
        <v>116.07892</v>
      </c>
      <c r="N150" s="334"/>
      <c r="O150" s="334"/>
    </row>
    <row r="151" spans="1:15" x14ac:dyDescent="0.2">
      <c r="A151" s="222">
        <v>40156</v>
      </c>
      <c r="B151" s="66" t="s">
        <v>55</v>
      </c>
      <c r="C151" s="304">
        <v>0.4375</v>
      </c>
      <c r="D151" s="161" t="s">
        <v>225</v>
      </c>
      <c r="E151" s="188" t="s">
        <v>261</v>
      </c>
      <c r="F151">
        <v>15</v>
      </c>
      <c r="G151" s="334">
        <v>33.399949999999997</v>
      </c>
      <c r="H151" s="334">
        <v>115.92491</v>
      </c>
    </row>
    <row r="152" spans="1:15" x14ac:dyDescent="0.2">
      <c r="A152" s="222"/>
      <c r="B152" s="301" t="s">
        <v>58</v>
      </c>
      <c r="C152" s="304">
        <v>0.97916666666666663</v>
      </c>
      <c r="D152" s="161" t="s">
        <v>225</v>
      </c>
      <c r="E152" s="188" t="s">
        <v>268</v>
      </c>
      <c r="G152" s="334">
        <v>33.333320000000001</v>
      </c>
      <c r="H152" s="334">
        <v>115.81668000000001</v>
      </c>
      <c r="N152" s="334"/>
      <c r="O152" s="334"/>
    </row>
    <row r="153" spans="1:15" x14ac:dyDescent="0.2">
      <c r="A153" s="222"/>
      <c r="B153" s="301" t="s">
        <v>61</v>
      </c>
      <c r="C153" s="304">
        <v>0.51388888888888895</v>
      </c>
      <c r="D153" s="161" t="s">
        <v>225</v>
      </c>
      <c r="E153" s="188" t="s">
        <v>243</v>
      </c>
      <c r="G153" s="334">
        <v>33.266959999999997</v>
      </c>
      <c r="H153" s="334">
        <v>115.75827</v>
      </c>
      <c r="I153">
        <v>807</v>
      </c>
    </row>
    <row r="154" spans="1:15" x14ac:dyDescent="0.2">
      <c r="A154" s="222">
        <v>40225</v>
      </c>
      <c r="B154" s="11" t="s">
        <v>7</v>
      </c>
      <c r="C154" s="304">
        <v>0.60416666666666663</v>
      </c>
      <c r="D154" s="161" t="s">
        <v>225</v>
      </c>
      <c r="E154" s="188" t="s">
        <v>269</v>
      </c>
      <c r="F154">
        <v>25.8</v>
      </c>
      <c r="G154">
        <v>33.199179999999998</v>
      </c>
      <c r="H154">
        <v>115.59704000000001</v>
      </c>
      <c r="K154" s="299" t="s">
        <v>345</v>
      </c>
      <c r="L154" s="299">
        <v>33.199219999999997</v>
      </c>
      <c r="M154" s="299">
        <v>-115.59707</v>
      </c>
    </row>
    <row r="155" spans="1:15" x14ac:dyDescent="0.2">
      <c r="A155" s="222"/>
      <c r="B155" s="11" t="s">
        <v>36</v>
      </c>
      <c r="C155" s="304">
        <v>0.63541666666666663</v>
      </c>
      <c r="D155" s="161" t="s">
        <v>225</v>
      </c>
      <c r="E155" s="188" t="s">
        <v>270</v>
      </c>
      <c r="F155">
        <v>28.6</v>
      </c>
      <c r="G155">
        <v>33.104649999999999</v>
      </c>
      <c r="H155">
        <v>115.66451000000001</v>
      </c>
      <c r="K155" s="299" t="s">
        <v>346</v>
      </c>
      <c r="L155" s="299">
        <v>33.104550000000003</v>
      </c>
      <c r="M155" s="299">
        <v>-125.66495999999999</v>
      </c>
      <c r="N155" s="334"/>
      <c r="O155" s="334"/>
    </row>
    <row r="156" spans="1:15" x14ac:dyDescent="0.2">
      <c r="A156" s="222"/>
      <c r="B156" s="11" t="s">
        <v>72</v>
      </c>
      <c r="C156" s="304">
        <v>0.55208333333333337</v>
      </c>
      <c r="D156" s="161" t="s">
        <v>225</v>
      </c>
      <c r="E156" s="80">
        <v>0</v>
      </c>
      <c r="F156">
        <v>27.8</v>
      </c>
      <c r="G156">
        <v>33.524880000000003</v>
      </c>
      <c r="H156">
        <v>116.07888</v>
      </c>
      <c r="K156" s="299" t="s">
        <v>347</v>
      </c>
      <c r="L156" s="299">
        <v>33.524760000000001</v>
      </c>
      <c r="M156" s="299">
        <v>-116.07889</v>
      </c>
    </row>
    <row r="157" spans="1:15" x14ac:dyDescent="0.2">
      <c r="A157" s="222">
        <v>40226</v>
      </c>
      <c r="B157" s="66" t="s">
        <v>55</v>
      </c>
      <c r="C157" s="304">
        <v>0.3923611111111111</v>
      </c>
      <c r="D157" s="161" t="s">
        <v>225</v>
      </c>
      <c r="E157" s="188" t="s">
        <v>271</v>
      </c>
      <c r="F157">
        <v>19.2</v>
      </c>
      <c r="G157">
        <v>33.400089999999999</v>
      </c>
      <c r="H157">
        <v>115.92509</v>
      </c>
      <c r="K157" s="299" t="s">
        <v>100</v>
      </c>
      <c r="L157" s="299">
        <v>33.40005</v>
      </c>
      <c r="M157" s="299">
        <v>-115.92583</v>
      </c>
    </row>
    <row r="158" spans="1:15" x14ac:dyDescent="0.2">
      <c r="A158" s="222"/>
      <c r="B158" s="301" t="s">
        <v>58</v>
      </c>
      <c r="C158" s="322">
        <v>0.4548611111111111</v>
      </c>
      <c r="D158" s="161" t="s">
        <v>225</v>
      </c>
      <c r="E158" s="188" t="s">
        <v>272</v>
      </c>
      <c r="F158">
        <v>19.600000000000001</v>
      </c>
      <c r="G158">
        <v>33.333370000000002</v>
      </c>
      <c r="H158">
        <v>115.81677000000001</v>
      </c>
      <c r="K158" s="299" t="s">
        <v>101</v>
      </c>
      <c r="L158" s="299">
        <v>33.333379999999998</v>
      </c>
      <c r="M158" s="299">
        <v>-115.81749000000001</v>
      </c>
    </row>
    <row r="159" spans="1:15" x14ac:dyDescent="0.2">
      <c r="A159" s="222"/>
      <c r="B159" s="301" t="s">
        <v>61</v>
      </c>
      <c r="C159" s="304">
        <v>0.48958333333333331</v>
      </c>
      <c r="D159" s="161" t="s">
        <v>225</v>
      </c>
      <c r="E159" s="188" t="s">
        <v>273</v>
      </c>
      <c r="F159">
        <v>19.899999999999999</v>
      </c>
      <c r="G159">
        <v>33.26661</v>
      </c>
      <c r="H159">
        <v>115.75806</v>
      </c>
      <c r="K159" s="299" t="s">
        <v>102</v>
      </c>
      <c r="L159" s="299">
        <v>33.266710000000003</v>
      </c>
      <c r="M159" s="299">
        <v>-115.75915999999999</v>
      </c>
    </row>
    <row r="160" spans="1:15" x14ac:dyDescent="0.2">
      <c r="A160" s="222">
        <v>40315</v>
      </c>
      <c r="B160" s="11" t="s">
        <v>7</v>
      </c>
      <c r="C160" s="304">
        <v>0.59375</v>
      </c>
      <c r="D160" s="161" t="s">
        <v>266</v>
      </c>
      <c r="E160" s="188" t="s">
        <v>274</v>
      </c>
      <c r="F160">
        <v>30</v>
      </c>
    </row>
    <row r="161" spans="1:7" x14ac:dyDescent="0.2">
      <c r="A161" s="222"/>
      <c r="B161" s="11" t="s">
        <v>36</v>
      </c>
      <c r="C161" s="304">
        <v>0.61458333333333337</v>
      </c>
      <c r="D161" s="161" t="s">
        <v>248</v>
      </c>
      <c r="E161" s="188" t="s">
        <v>275</v>
      </c>
      <c r="F161">
        <v>31.2</v>
      </c>
    </row>
    <row r="162" spans="1:7" x14ac:dyDescent="0.2">
      <c r="A162" s="222"/>
      <c r="B162" s="11" t="s">
        <v>72</v>
      </c>
      <c r="C162" s="304">
        <v>0.52777777777777779</v>
      </c>
      <c r="D162" s="161" t="s">
        <v>248</v>
      </c>
      <c r="E162" s="188" t="s">
        <v>276</v>
      </c>
      <c r="F162">
        <v>30.1</v>
      </c>
    </row>
    <row r="163" spans="1:7" x14ac:dyDescent="0.2">
      <c r="A163" s="222">
        <v>40317</v>
      </c>
      <c r="B163" s="66" t="s">
        <v>55</v>
      </c>
      <c r="C163" s="304">
        <v>0.40625</v>
      </c>
      <c r="D163" s="161" t="s">
        <v>225</v>
      </c>
      <c r="E163" s="188" t="s">
        <v>277</v>
      </c>
      <c r="F163">
        <v>24.4</v>
      </c>
      <c r="G163">
        <v>31</v>
      </c>
    </row>
    <row r="164" spans="1:7" x14ac:dyDescent="0.2">
      <c r="A164" s="222"/>
      <c r="B164" s="301" t="s">
        <v>58</v>
      </c>
      <c r="C164" s="304">
        <v>0.4375</v>
      </c>
      <c r="D164" s="161" t="s">
        <v>225</v>
      </c>
      <c r="E164" s="188" t="s">
        <v>278</v>
      </c>
      <c r="F164">
        <v>26.7</v>
      </c>
      <c r="G164">
        <v>32</v>
      </c>
    </row>
    <row r="165" spans="1:7" x14ac:dyDescent="0.2">
      <c r="A165" s="222"/>
      <c r="B165" s="301" t="s">
        <v>61</v>
      </c>
      <c r="C165" s="304">
        <v>0.45833333333333331</v>
      </c>
      <c r="D165" s="161" t="s">
        <v>225</v>
      </c>
      <c r="E165" s="188" t="s">
        <v>279</v>
      </c>
      <c r="F165">
        <v>25.3</v>
      </c>
      <c r="G165">
        <v>33</v>
      </c>
    </row>
    <row r="166" spans="1:7" x14ac:dyDescent="0.2">
      <c r="A166" s="222">
        <v>40400</v>
      </c>
      <c r="B166" s="11" t="s">
        <v>7</v>
      </c>
      <c r="C166" s="304">
        <v>0.67013888888888884</v>
      </c>
      <c r="D166" s="161" t="s">
        <v>225</v>
      </c>
      <c r="E166" s="188" t="s">
        <v>280</v>
      </c>
      <c r="F166">
        <v>38.5</v>
      </c>
    </row>
    <row r="167" spans="1:7" x14ac:dyDescent="0.2">
      <c r="A167" s="222"/>
      <c r="B167" s="11" t="s">
        <v>36</v>
      </c>
      <c r="C167" s="304">
        <v>0.69097222222222221</v>
      </c>
      <c r="D167" s="161" t="s">
        <v>225</v>
      </c>
      <c r="E167" s="188" t="s">
        <v>281</v>
      </c>
      <c r="F167">
        <v>40.200000000000003</v>
      </c>
    </row>
    <row r="168" spans="1:7" x14ac:dyDescent="0.2">
      <c r="A168" s="222"/>
      <c r="B168" s="11" t="s">
        <v>72</v>
      </c>
      <c r="C168" s="304">
        <v>0.61458333333333337</v>
      </c>
      <c r="D168" s="161" t="s">
        <v>225</v>
      </c>
      <c r="E168" s="188" t="s">
        <v>282</v>
      </c>
      <c r="F168">
        <v>34.4</v>
      </c>
    </row>
    <row r="169" spans="1:7" x14ac:dyDescent="0.2">
      <c r="A169" s="222">
        <v>40401</v>
      </c>
      <c r="B169" s="66" t="s">
        <v>55</v>
      </c>
      <c r="C169" s="304">
        <v>0.45833333333333331</v>
      </c>
      <c r="D169" s="161" t="s">
        <v>246</v>
      </c>
      <c r="E169" s="188" t="s">
        <v>283</v>
      </c>
      <c r="F169">
        <v>30.6</v>
      </c>
      <c r="G169">
        <v>95</v>
      </c>
    </row>
    <row r="170" spans="1:7" x14ac:dyDescent="0.2">
      <c r="A170" s="222"/>
      <c r="B170" s="301" t="s">
        <v>58</v>
      </c>
      <c r="C170" s="304">
        <v>0.4236111111111111</v>
      </c>
      <c r="D170" s="161" t="s">
        <v>246</v>
      </c>
      <c r="E170" s="188" t="s">
        <v>284</v>
      </c>
      <c r="F170">
        <v>29.7</v>
      </c>
      <c r="G170">
        <v>94</v>
      </c>
    </row>
    <row r="171" spans="1:7" x14ac:dyDescent="0.2">
      <c r="A171" s="222"/>
      <c r="B171" s="301" t="s">
        <v>61</v>
      </c>
      <c r="C171" s="304">
        <v>0.38194444444444442</v>
      </c>
      <c r="D171" s="161" t="s">
        <v>246</v>
      </c>
      <c r="E171" s="188" t="s">
        <v>285</v>
      </c>
      <c r="F171">
        <v>28.2</v>
      </c>
      <c r="G171">
        <v>93</v>
      </c>
    </row>
    <row r="172" spans="1:7" x14ac:dyDescent="0.2">
      <c r="A172" s="222">
        <v>40503</v>
      </c>
      <c r="B172" s="11" t="s">
        <v>7</v>
      </c>
      <c r="C172" s="304">
        <v>0.60069444444444442</v>
      </c>
      <c r="D172" s="161" t="s">
        <v>247</v>
      </c>
      <c r="E172" s="188" t="s">
        <v>286</v>
      </c>
      <c r="F172">
        <v>18.399999999999999</v>
      </c>
    </row>
    <row r="173" spans="1:7" x14ac:dyDescent="0.2">
      <c r="A173" s="222"/>
      <c r="B173" s="11" t="s">
        <v>36</v>
      </c>
      <c r="C173" s="304">
        <v>0.625</v>
      </c>
      <c r="D173" s="161" t="s">
        <v>246</v>
      </c>
      <c r="E173" s="188" t="s">
        <v>287</v>
      </c>
      <c r="F173">
        <v>19.100000000000001</v>
      </c>
    </row>
    <row r="174" spans="1:7" x14ac:dyDescent="0.2">
      <c r="A174" s="222"/>
      <c r="B174" s="11" t="s">
        <v>72</v>
      </c>
      <c r="C174" s="304">
        <v>0.54166666666666663</v>
      </c>
      <c r="D174" s="161" t="s">
        <v>247</v>
      </c>
      <c r="E174" s="188" t="s">
        <v>288</v>
      </c>
      <c r="F174">
        <v>20.399999999999999</v>
      </c>
    </row>
    <row r="175" spans="1:7" x14ac:dyDescent="0.2">
      <c r="A175" s="222">
        <v>40504</v>
      </c>
      <c r="B175" s="66" t="s">
        <v>55</v>
      </c>
      <c r="C175" s="304">
        <v>0.47916666666666669</v>
      </c>
      <c r="D175" s="161" t="s">
        <v>225</v>
      </c>
      <c r="E175" s="188" t="s">
        <v>289</v>
      </c>
      <c r="F175">
        <v>17.7</v>
      </c>
      <c r="G175">
        <v>205</v>
      </c>
    </row>
    <row r="176" spans="1:7" x14ac:dyDescent="0.2">
      <c r="A176" s="222"/>
      <c r="B176" s="301" t="s">
        <v>58</v>
      </c>
      <c r="C176" s="304">
        <v>0.51041666666666663</v>
      </c>
      <c r="D176" s="161" t="s">
        <v>225</v>
      </c>
      <c r="E176" s="188" t="s">
        <v>290</v>
      </c>
      <c r="F176">
        <v>17.100000000000001</v>
      </c>
      <c r="G176">
        <v>206</v>
      </c>
    </row>
    <row r="177" spans="1:11" x14ac:dyDescent="0.2">
      <c r="A177" s="222"/>
      <c r="B177" s="301" t="s">
        <v>61</v>
      </c>
      <c r="C177" s="304">
        <v>0.53472222222222221</v>
      </c>
      <c r="D177" s="161" t="s">
        <v>225</v>
      </c>
      <c r="E177" s="80">
        <v>0</v>
      </c>
      <c r="F177">
        <v>17.5</v>
      </c>
      <c r="G177">
        <v>207</v>
      </c>
    </row>
    <row r="178" spans="1:11" x14ac:dyDescent="0.2">
      <c r="A178" s="222">
        <v>40596</v>
      </c>
      <c r="B178" s="11" t="s">
        <v>7</v>
      </c>
      <c r="C178" s="304">
        <v>0.625</v>
      </c>
      <c r="D178" s="161" t="s">
        <v>225</v>
      </c>
      <c r="E178" s="188" t="s">
        <v>293</v>
      </c>
      <c r="F178">
        <v>18.399999999999999</v>
      </c>
      <c r="J178" s="54"/>
      <c r="K178" s="333"/>
    </row>
    <row r="179" spans="1:11" x14ac:dyDescent="0.2">
      <c r="A179" s="222"/>
      <c r="B179" s="11" t="s">
        <v>36</v>
      </c>
      <c r="C179" s="304">
        <v>0.64930555555555558</v>
      </c>
      <c r="D179" s="161" t="s">
        <v>225</v>
      </c>
      <c r="E179" s="188" t="s">
        <v>294</v>
      </c>
      <c r="F179">
        <v>18.899999999999999</v>
      </c>
      <c r="J179" s="54"/>
      <c r="K179" s="333"/>
    </row>
    <row r="180" spans="1:11" x14ac:dyDescent="0.2">
      <c r="A180" s="222"/>
      <c r="B180" s="11" t="s">
        <v>72</v>
      </c>
      <c r="C180" s="304">
        <v>0.79166666666666663</v>
      </c>
      <c r="D180" s="161" t="s">
        <v>225</v>
      </c>
      <c r="E180" s="80">
        <v>0</v>
      </c>
      <c r="F180">
        <v>17.899999999999999</v>
      </c>
      <c r="J180" s="54"/>
      <c r="K180" s="333"/>
    </row>
    <row r="181" spans="1:11" x14ac:dyDescent="0.2">
      <c r="A181" s="222">
        <v>40597</v>
      </c>
      <c r="B181" s="66" t="s">
        <v>55</v>
      </c>
      <c r="C181" s="304">
        <v>0.47222222222222227</v>
      </c>
      <c r="D181" s="161" t="s">
        <v>225</v>
      </c>
      <c r="E181" s="80">
        <v>0</v>
      </c>
      <c r="F181">
        <v>19.5</v>
      </c>
      <c r="G181">
        <v>33.399990000000003</v>
      </c>
      <c r="H181">
        <v>115.92581</v>
      </c>
      <c r="J181" s="54"/>
      <c r="K181" s="333"/>
    </row>
    <row r="182" spans="1:11" x14ac:dyDescent="0.2">
      <c r="A182" s="222"/>
      <c r="B182" s="301" t="s">
        <v>58</v>
      </c>
      <c r="C182" s="322">
        <v>0.42708333333333331</v>
      </c>
      <c r="D182" s="161" t="s">
        <v>225</v>
      </c>
      <c r="E182" s="188" t="s">
        <v>291</v>
      </c>
      <c r="F182">
        <v>14.8</v>
      </c>
      <c r="G182">
        <v>33.33334</v>
      </c>
      <c r="H182">
        <v>115.81751</v>
      </c>
    </row>
    <row r="183" spans="1:11" x14ac:dyDescent="0.2">
      <c r="B183" s="301" t="s">
        <v>61</v>
      </c>
      <c r="C183" s="304">
        <v>0.3888888888888889</v>
      </c>
      <c r="D183" s="161" t="s">
        <v>225</v>
      </c>
      <c r="E183" s="188" t="s">
        <v>292</v>
      </c>
      <c r="F183">
        <v>14.3</v>
      </c>
      <c r="G183">
        <v>33.266710000000003</v>
      </c>
      <c r="H183">
        <v>115.75897000000001</v>
      </c>
    </row>
    <row r="184" spans="1:11" x14ac:dyDescent="0.2">
      <c r="A184" s="222">
        <v>40694</v>
      </c>
      <c r="B184" s="11" t="s">
        <v>7</v>
      </c>
      <c r="C184" s="304">
        <v>0.66666666666666663</v>
      </c>
      <c r="D184" s="161" t="s">
        <v>248</v>
      </c>
      <c r="E184" s="80">
        <v>0</v>
      </c>
      <c r="F184">
        <v>34</v>
      </c>
    </row>
    <row r="185" spans="1:11" x14ac:dyDescent="0.2">
      <c r="A185" s="222"/>
      <c r="B185" s="11" t="s">
        <v>36</v>
      </c>
      <c r="C185" s="304">
        <v>0.69791666666666663</v>
      </c>
      <c r="D185" s="161" t="s">
        <v>248</v>
      </c>
      <c r="E185" s="188" t="s">
        <v>264</v>
      </c>
      <c r="F185">
        <v>33</v>
      </c>
    </row>
    <row r="186" spans="1:11" x14ac:dyDescent="0.2">
      <c r="A186" s="222">
        <v>40695</v>
      </c>
      <c r="B186" s="11" t="s">
        <v>72</v>
      </c>
      <c r="C186" s="304">
        <v>0.59375</v>
      </c>
      <c r="D186" s="161" t="s">
        <v>246</v>
      </c>
      <c r="E186" s="188" t="s">
        <v>295</v>
      </c>
      <c r="F186">
        <v>30</v>
      </c>
    </row>
    <row r="187" spans="1:11" x14ac:dyDescent="0.2">
      <c r="A187" s="222">
        <v>40696</v>
      </c>
      <c r="B187" s="66" t="s">
        <v>55</v>
      </c>
      <c r="C187" s="304">
        <v>0.52083333333333337</v>
      </c>
      <c r="D187" s="161" t="s">
        <v>225</v>
      </c>
      <c r="E187" s="188" t="s">
        <v>296</v>
      </c>
      <c r="F187">
        <v>26</v>
      </c>
      <c r="G187">
        <v>33.400060000000003</v>
      </c>
      <c r="H187">
        <v>115.92573</v>
      </c>
      <c r="J187" s="54"/>
      <c r="K187" s="333"/>
    </row>
    <row r="188" spans="1:11" x14ac:dyDescent="0.2">
      <c r="A188" s="222"/>
      <c r="B188" s="301" t="s">
        <v>58</v>
      </c>
      <c r="C188" s="304">
        <v>0.48958333333333331</v>
      </c>
      <c r="D188" s="161" t="s">
        <v>225</v>
      </c>
      <c r="E188" s="188" t="s">
        <v>297</v>
      </c>
      <c r="F188">
        <v>25</v>
      </c>
      <c r="G188">
        <v>33.334240000000001</v>
      </c>
      <c r="H188">
        <v>115.81791</v>
      </c>
      <c r="J188" s="54"/>
      <c r="K188" s="333"/>
    </row>
    <row r="189" spans="1:11" x14ac:dyDescent="0.2">
      <c r="A189" s="222"/>
      <c r="B189" s="301" t="s">
        <v>61</v>
      </c>
      <c r="C189" s="304">
        <v>0.45833333333333331</v>
      </c>
      <c r="D189" s="161" t="s">
        <v>225</v>
      </c>
      <c r="E189" s="188" t="s">
        <v>298</v>
      </c>
      <c r="F189">
        <v>25</v>
      </c>
      <c r="G189">
        <v>33.266959999999997</v>
      </c>
      <c r="H189">
        <v>115.75945</v>
      </c>
      <c r="J189" s="54"/>
      <c r="K189" s="333"/>
    </row>
    <row r="190" spans="1:11" x14ac:dyDescent="0.2">
      <c r="A190" s="222">
        <v>40764</v>
      </c>
      <c r="B190" s="11" t="s">
        <v>7</v>
      </c>
      <c r="C190" s="304">
        <v>0.59375</v>
      </c>
      <c r="E190" s="188" t="s">
        <v>252</v>
      </c>
      <c r="G190">
        <v>106</v>
      </c>
      <c r="H190" s="161" t="s">
        <v>299</v>
      </c>
    </row>
    <row r="191" spans="1:11" x14ac:dyDescent="0.2">
      <c r="A191" s="222"/>
      <c r="B191" s="11" t="s">
        <v>36</v>
      </c>
      <c r="C191" s="304">
        <v>0.57638888888888895</v>
      </c>
      <c r="E191" s="80">
        <v>0</v>
      </c>
      <c r="G191">
        <v>102</v>
      </c>
    </row>
    <row r="192" spans="1:11" x14ac:dyDescent="0.2">
      <c r="A192" s="222"/>
      <c r="B192" s="11" t="s">
        <v>72</v>
      </c>
      <c r="C192" s="304">
        <v>0.64583333333333337</v>
      </c>
      <c r="E192" s="188" t="s">
        <v>251</v>
      </c>
      <c r="G192">
        <v>105</v>
      </c>
    </row>
    <row r="193" spans="1:8" x14ac:dyDescent="0.2">
      <c r="A193" s="222"/>
      <c r="B193" s="66" t="s">
        <v>55</v>
      </c>
      <c r="C193" s="304">
        <v>0.46527777777777773</v>
      </c>
      <c r="D193" s="161" t="s">
        <v>225</v>
      </c>
      <c r="E193" s="80">
        <v>0</v>
      </c>
      <c r="F193">
        <v>34</v>
      </c>
      <c r="G193">
        <v>346</v>
      </c>
    </row>
    <row r="194" spans="1:8" x14ac:dyDescent="0.2">
      <c r="A194" s="222"/>
      <c r="B194" s="301" t="s">
        <v>58</v>
      </c>
      <c r="C194" s="304">
        <v>0.44791666666666669</v>
      </c>
      <c r="D194" s="161" t="s">
        <v>225</v>
      </c>
      <c r="E194" s="188" t="s">
        <v>253</v>
      </c>
      <c r="F194">
        <v>32</v>
      </c>
      <c r="G194">
        <v>345</v>
      </c>
    </row>
    <row r="195" spans="1:8" x14ac:dyDescent="0.2">
      <c r="A195" s="222"/>
      <c r="B195" s="301" t="s">
        <v>61</v>
      </c>
      <c r="C195" s="304">
        <v>0.41666666666666669</v>
      </c>
      <c r="D195" s="161" t="s">
        <v>225</v>
      </c>
      <c r="E195" s="188" t="s">
        <v>295</v>
      </c>
      <c r="F195">
        <v>28</v>
      </c>
      <c r="G195">
        <v>344</v>
      </c>
    </row>
    <row r="196" spans="1:8" x14ac:dyDescent="0.2">
      <c r="A196" s="222">
        <v>40865</v>
      </c>
      <c r="B196" s="11" t="s">
        <v>7</v>
      </c>
      <c r="C196" s="304">
        <v>0.64583333333333337</v>
      </c>
      <c r="D196" s="161" t="s">
        <v>246</v>
      </c>
      <c r="E196" s="188" t="s">
        <v>295</v>
      </c>
      <c r="F196">
        <v>20</v>
      </c>
      <c r="G196">
        <v>455</v>
      </c>
    </row>
    <row r="197" spans="1:8" x14ac:dyDescent="0.2">
      <c r="A197" s="222"/>
      <c r="B197" s="11" t="s">
        <v>36</v>
      </c>
      <c r="C197" s="304">
        <v>0.67013888888888884</v>
      </c>
      <c r="D197" s="161" t="s">
        <v>246</v>
      </c>
      <c r="E197" s="188" t="s">
        <v>252</v>
      </c>
      <c r="F197">
        <v>19</v>
      </c>
      <c r="G197">
        <v>456</v>
      </c>
    </row>
    <row r="198" spans="1:8" x14ac:dyDescent="0.2">
      <c r="A198" s="222"/>
      <c r="B198" s="11" t="s">
        <v>72</v>
      </c>
      <c r="C198" s="304">
        <v>0.59375</v>
      </c>
      <c r="D198" s="161" t="s">
        <v>246</v>
      </c>
      <c r="E198" s="188" t="s">
        <v>263</v>
      </c>
      <c r="F198">
        <v>21</v>
      </c>
      <c r="G198">
        <v>454</v>
      </c>
    </row>
    <row r="199" spans="1:8" x14ac:dyDescent="0.2">
      <c r="A199" s="222">
        <v>40866</v>
      </c>
      <c r="B199" s="66" t="s">
        <v>55</v>
      </c>
      <c r="C199" s="304">
        <v>0.41666666666666669</v>
      </c>
      <c r="D199" s="161" t="s">
        <v>225</v>
      </c>
      <c r="E199" s="188" t="s">
        <v>300</v>
      </c>
      <c r="F199">
        <v>17</v>
      </c>
      <c r="G199">
        <v>458</v>
      </c>
    </row>
    <row r="200" spans="1:8" x14ac:dyDescent="0.2">
      <c r="A200" s="222"/>
      <c r="B200" s="301" t="s">
        <v>58</v>
      </c>
      <c r="C200" s="304">
        <v>0.44097222222222227</v>
      </c>
      <c r="D200" s="161" t="s">
        <v>246</v>
      </c>
      <c r="E200" s="188" t="s">
        <v>302</v>
      </c>
      <c r="F200">
        <v>19</v>
      </c>
      <c r="G200">
        <v>459</v>
      </c>
    </row>
    <row r="201" spans="1:8" x14ac:dyDescent="0.2">
      <c r="A201" s="222"/>
      <c r="B201" s="301" t="s">
        <v>61</v>
      </c>
      <c r="C201" s="304">
        <v>0.45833333333333331</v>
      </c>
      <c r="D201" s="161" t="s">
        <v>246</v>
      </c>
      <c r="E201" s="188" t="s">
        <v>301</v>
      </c>
      <c r="F201">
        <v>19</v>
      </c>
      <c r="G201">
        <v>460</v>
      </c>
    </row>
    <row r="202" spans="1:8" x14ac:dyDescent="0.2">
      <c r="A202" s="222">
        <v>40968</v>
      </c>
      <c r="B202" s="11" t="s">
        <v>7</v>
      </c>
      <c r="C202" s="304">
        <v>0.375</v>
      </c>
      <c r="D202" s="161" t="s">
        <v>246</v>
      </c>
      <c r="E202" s="80">
        <v>0</v>
      </c>
      <c r="F202">
        <v>12.2</v>
      </c>
      <c r="G202">
        <v>549</v>
      </c>
    </row>
    <row r="203" spans="1:8" x14ac:dyDescent="0.2">
      <c r="A203" s="222"/>
      <c r="B203" s="11" t="s">
        <v>36</v>
      </c>
      <c r="C203" s="304">
        <v>0.40277777777777773</v>
      </c>
      <c r="D203" s="161" t="s">
        <v>246</v>
      </c>
      <c r="E203" s="188" t="s">
        <v>303</v>
      </c>
      <c r="F203">
        <v>12.8</v>
      </c>
      <c r="G203">
        <v>550</v>
      </c>
    </row>
    <row r="204" spans="1:8" x14ac:dyDescent="0.2">
      <c r="A204" s="222"/>
      <c r="B204" s="11" t="s">
        <v>72</v>
      </c>
      <c r="C204" s="304">
        <v>0.3125</v>
      </c>
      <c r="D204" s="161" t="s">
        <v>225</v>
      </c>
      <c r="E204" s="80">
        <v>0</v>
      </c>
      <c r="F204">
        <v>8.9</v>
      </c>
      <c r="G204">
        <v>548</v>
      </c>
    </row>
    <row r="205" spans="1:8" x14ac:dyDescent="0.2">
      <c r="A205" s="222">
        <v>40967</v>
      </c>
      <c r="B205" s="66" t="s">
        <v>55</v>
      </c>
      <c r="C205" s="304">
        <v>0.42708333333333331</v>
      </c>
      <c r="D205" s="161" t="s">
        <v>225</v>
      </c>
      <c r="E205" s="80">
        <v>0</v>
      </c>
      <c r="F205">
        <v>13.3</v>
      </c>
      <c r="G205">
        <v>545</v>
      </c>
    </row>
    <row r="206" spans="1:8" x14ac:dyDescent="0.2">
      <c r="A206" s="222"/>
      <c r="B206" s="301" t="s">
        <v>58</v>
      </c>
      <c r="C206" s="304">
        <v>0.4548611111111111</v>
      </c>
      <c r="D206" s="161" t="s">
        <v>225</v>
      </c>
      <c r="E206" s="188" t="s">
        <v>304</v>
      </c>
      <c r="F206">
        <v>15</v>
      </c>
      <c r="G206">
        <v>546</v>
      </c>
    </row>
    <row r="207" spans="1:8" x14ac:dyDescent="0.2">
      <c r="A207" s="222"/>
      <c r="B207" s="301" t="s">
        <v>61</v>
      </c>
      <c r="C207" s="304">
        <v>0.47916666666666669</v>
      </c>
      <c r="D207" s="161" t="s">
        <v>225</v>
      </c>
      <c r="E207" s="188" t="s">
        <v>305</v>
      </c>
      <c r="F207" s="161">
        <v>16.100000000000001</v>
      </c>
      <c r="G207">
        <v>547</v>
      </c>
    </row>
    <row r="208" spans="1:8" x14ac:dyDescent="0.2">
      <c r="A208" s="222">
        <v>41058</v>
      </c>
      <c r="B208" s="11" t="s">
        <v>7</v>
      </c>
      <c r="C208" s="304">
        <v>0.66319444444444442</v>
      </c>
      <c r="E208" s="188" t="s">
        <v>306</v>
      </c>
      <c r="F208" s="161">
        <v>37.9</v>
      </c>
      <c r="G208" s="334">
        <v>33.199179999999998</v>
      </c>
      <c r="H208" s="334">
        <v>115.59711</v>
      </c>
    </row>
    <row r="209" spans="1:8" x14ac:dyDescent="0.2">
      <c r="A209" s="222"/>
      <c r="B209" s="11" t="s">
        <v>36</v>
      </c>
      <c r="C209" s="304">
        <v>0.64583333333333337</v>
      </c>
      <c r="E209" s="188" t="s">
        <v>276</v>
      </c>
      <c r="F209" s="161">
        <v>36.4</v>
      </c>
      <c r="G209" s="334">
        <v>33.104640000000003</v>
      </c>
      <c r="H209" s="334">
        <v>115.66444</v>
      </c>
    </row>
    <row r="210" spans="1:8" x14ac:dyDescent="0.2">
      <c r="A210" s="222"/>
      <c r="B210" s="11" t="s">
        <v>72</v>
      </c>
      <c r="C210" s="322">
        <v>0.71180555555555547</v>
      </c>
      <c r="E210" s="188" t="s">
        <v>307</v>
      </c>
      <c r="F210" s="161">
        <v>34.9</v>
      </c>
      <c r="G210" s="334">
        <v>33.524799999999999</v>
      </c>
      <c r="H210" s="334">
        <v>116.07893</v>
      </c>
    </row>
    <row r="211" spans="1:8" x14ac:dyDescent="0.2">
      <c r="A211" s="222">
        <v>41059</v>
      </c>
      <c r="B211" s="66" t="s">
        <v>55</v>
      </c>
      <c r="C211" s="304">
        <v>0.4236111111111111</v>
      </c>
      <c r="D211" s="161" t="s">
        <v>225</v>
      </c>
      <c r="E211" s="188" t="s">
        <v>308</v>
      </c>
      <c r="F211" s="161">
        <v>27.1</v>
      </c>
      <c r="G211" s="334">
        <v>33.4</v>
      </c>
      <c r="H211" s="334">
        <v>115.92504</v>
      </c>
    </row>
    <row r="212" spans="1:8" x14ac:dyDescent="0.2">
      <c r="A212" s="222"/>
      <c r="B212" s="301" t="s">
        <v>58</v>
      </c>
      <c r="C212" s="304">
        <v>0.39930555555555558</v>
      </c>
      <c r="D212" s="161" t="s">
        <v>225</v>
      </c>
      <c r="E212" s="188" t="s">
        <v>309</v>
      </c>
      <c r="F212" s="161">
        <v>26.7</v>
      </c>
      <c r="G212" s="334">
        <v>33.333329999999997</v>
      </c>
      <c r="H212" s="334">
        <v>115.81674</v>
      </c>
    </row>
    <row r="213" spans="1:8" x14ac:dyDescent="0.2">
      <c r="A213" s="222"/>
      <c r="B213" s="301" t="s">
        <v>61</v>
      </c>
      <c r="C213" s="304">
        <v>0.38194444444444442</v>
      </c>
      <c r="D213" s="161" t="s">
        <v>225</v>
      </c>
      <c r="E213" s="188" t="s">
        <v>310</v>
      </c>
      <c r="F213" s="161">
        <v>30.8</v>
      </c>
      <c r="G213" s="334">
        <v>33.266649999999998</v>
      </c>
      <c r="H213" s="334">
        <v>115.75838</v>
      </c>
    </row>
    <row r="214" spans="1:8" x14ac:dyDescent="0.2">
      <c r="A214" s="222">
        <v>41122</v>
      </c>
      <c r="B214" s="11" t="s">
        <v>7</v>
      </c>
      <c r="C214" s="304">
        <v>0.625</v>
      </c>
      <c r="D214" s="161" t="s">
        <v>225</v>
      </c>
      <c r="E214" s="188" t="s">
        <v>311</v>
      </c>
      <c r="F214" s="161">
        <v>38.799999999999997</v>
      </c>
      <c r="G214" s="334">
        <v>33.199199999999998</v>
      </c>
      <c r="H214" s="334">
        <v>115.59712</v>
      </c>
    </row>
    <row r="215" spans="1:8" x14ac:dyDescent="0.2">
      <c r="A215" s="222"/>
      <c r="B215" s="11" t="s">
        <v>36</v>
      </c>
      <c r="C215" s="304">
        <v>0.63888888888888895</v>
      </c>
      <c r="D215" s="161" t="s">
        <v>225</v>
      </c>
      <c r="E215" s="80">
        <v>0</v>
      </c>
      <c r="F215" s="161">
        <v>39.4</v>
      </c>
      <c r="G215" s="334">
        <v>33.104619999999997</v>
      </c>
      <c r="H215" s="334">
        <v>115.6645</v>
      </c>
    </row>
    <row r="216" spans="1:8" x14ac:dyDescent="0.2">
      <c r="A216" s="222"/>
      <c r="B216" s="11" t="s">
        <v>72</v>
      </c>
      <c r="C216" s="304">
        <v>0.72569444444444453</v>
      </c>
      <c r="D216" s="161" t="s">
        <v>225</v>
      </c>
      <c r="E216" s="80">
        <v>0</v>
      </c>
      <c r="F216" s="161">
        <v>41.7</v>
      </c>
      <c r="G216" s="334">
        <v>33.52478</v>
      </c>
      <c r="H216" s="334">
        <v>116.07895000000001</v>
      </c>
    </row>
    <row r="217" spans="1:8" x14ac:dyDescent="0.2">
      <c r="A217" s="222">
        <v>41123</v>
      </c>
      <c r="B217" s="66" t="s">
        <v>55</v>
      </c>
      <c r="C217" s="304">
        <v>0.43055555555555558</v>
      </c>
      <c r="D217" s="161" t="s">
        <v>225</v>
      </c>
      <c r="E217" s="188" t="s">
        <v>244</v>
      </c>
      <c r="F217" s="161">
        <v>33.299999999999997</v>
      </c>
      <c r="G217" s="334">
        <v>33.40014</v>
      </c>
      <c r="H217" s="334">
        <v>115.92483</v>
      </c>
    </row>
    <row r="218" spans="1:8" x14ac:dyDescent="0.2">
      <c r="A218" s="222"/>
      <c r="B218" s="301" t="s">
        <v>58</v>
      </c>
      <c r="C218" s="304">
        <v>0.45833333333333331</v>
      </c>
      <c r="D218" s="161" t="s">
        <v>225</v>
      </c>
      <c r="E218" s="80">
        <v>0</v>
      </c>
      <c r="F218" s="323">
        <v>35</v>
      </c>
      <c r="G218" s="334">
        <v>33.333480000000002</v>
      </c>
      <c r="H218" s="334">
        <v>115.81665</v>
      </c>
    </row>
    <row r="219" spans="1:8" x14ac:dyDescent="0.2">
      <c r="A219" s="222"/>
      <c r="B219" s="301" t="s">
        <v>61</v>
      </c>
      <c r="C219" s="304">
        <v>0.47916666666666669</v>
      </c>
      <c r="D219" s="161" t="s">
        <v>225</v>
      </c>
      <c r="E219" s="80">
        <v>0</v>
      </c>
      <c r="F219" s="161">
        <v>38.299999999999997</v>
      </c>
      <c r="G219" s="334">
        <v>33.266710000000003</v>
      </c>
      <c r="H219" s="334">
        <v>115.75832</v>
      </c>
    </row>
    <row r="220" spans="1:8" x14ac:dyDescent="0.2">
      <c r="A220" s="222">
        <v>41233</v>
      </c>
      <c r="B220" s="11" t="s">
        <v>7</v>
      </c>
      <c r="C220" s="304">
        <v>0.3125</v>
      </c>
      <c r="D220" s="161" t="s">
        <v>225</v>
      </c>
      <c r="E220" s="188" t="s">
        <v>251</v>
      </c>
      <c r="F220" s="161">
        <v>16.600000000000001</v>
      </c>
    </row>
    <row r="221" spans="1:8" x14ac:dyDescent="0.2">
      <c r="A221" s="222"/>
      <c r="B221" s="11" t="s">
        <v>36</v>
      </c>
      <c r="C221" s="304">
        <v>0.33333333333333331</v>
      </c>
      <c r="D221" s="161" t="s">
        <v>225</v>
      </c>
      <c r="E221" s="188" t="s">
        <v>253</v>
      </c>
      <c r="F221" s="161">
        <v>16.600000000000001</v>
      </c>
    </row>
    <row r="222" spans="1:8" x14ac:dyDescent="0.2">
      <c r="A222" s="222"/>
      <c r="B222" s="11" t="s">
        <v>72</v>
      </c>
      <c r="C222" s="304">
        <v>0.39583333333333331</v>
      </c>
      <c r="D222" s="161" t="s">
        <v>225</v>
      </c>
      <c r="E222" s="188" t="s">
        <v>252</v>
      </c>
      <c r="F222" s="161">
        <v>18.3</v>
      </c>
    </row>
    <row r="223" spans="1:8" x14ac:dyDescent="0.2">
      <c r="A223" s="222">
        <v>41232</v>
      </c>
      <c r="B223" s="66" t="s">
        <v>55</v>
      </c>
      <c r="C223" s="304">
        <v>0.39583333333333331</v>
      </c>
      <c r="D223" s="161" t="s">
        <v>225</v>
      </c>
      <c r="E223" s="188" t="s">
        <v>312</v>
      </c>
      <c r="F223" s="323">
        <v>17</v>
      </c>
      <c r="G223">
        <v>33.399940000000001</v>
      </c>
      <c r="H223">
        <v>115.92491</v>
      </c>
    </row>
    <row r="224" spans="1:8" x14ac:dyDescent="0.2">
      <c r="A224" s="222"/>
      <c r="B224" s="301" t="s">
        <v>58</v>
      </c>
      <c r="C224" s="304">
        <v>0.42708333333333331</v>
      </c>
      <c r="D224" s="161" t="s">
        <v>225</v>
      </c>
      <c r="E224" s="188" t="s">
        <v>263</v>
      </c>
      <c r="F224" s="161">
        <v>18.8</v>
      </c>
      <c r="G224">
        <v>33.333539999999999</v>
      </c>
      <c r="H224">
        <v>115.81636</v>
      </c>
    </row>
    <row r="225" spans="1:8" x14ac:dyDescent="0.2">
      <c r="A225" s="222"/>
      <c r="B225" s="301" t="s">
        <v>61</v>
      </c>
      <c r="C225" s="304">
        <v>0.46875</v>
      </c>
      <c r="D225" s="161" t="s">
        <v>225</v>
      </c>
      <c r="E225" s="188" t="s">
        <v>313</v>
      </c>
      <c r="F225" s="323">
        <v>20</v>
      </c>
      <c r="G225" s="334">
        <v>33.267000000000003</v>
      </c>
      <c r="H225">
        <v>115.75843999999999</v>
      </c>
    </row>
    <row r="226" spans="1:8" x14ac:dyDescent="0.2">
      <c r="A226" s="222">
        <v>41329</v>
      </c>
      <c r="B226" s="11" t="s">
        <v>7</v>
      </c>
      <c r="C226" s="304">
        <v>0.46527777777777773</v>
      </c>
      <c r="D226" s="161" t="s">
        <v>225</v>
      </c>
      <c r="E226" s="188" t="s">
        <v>314</v>
      </c>
      <c r="F226" s="161">
        <v>17</v>
      </c>
    </row>
    <row r="227" spans="1:8" x14ac:dyDescent="0.2">
      <c r="A227" s="222"/>
      <c r="B227" s="11" t="s">
        <v>36</v>
      </c>
      <c r="C227" s="304">
        <v>0.48958333333333331</v>
      </c>
      <c r="D227" s="161" t="s">
        <v>225</v>
      </c>
      <c r="E227" s="188" t="s">
        <v>315</v>
      </c>
      <c r="F227" s="161">
        <v>18</v>
      </c>
    </row>
    <row r="228" spans="1:8" x14ac:dyDescent="0.2">
      <c r="A228" s="222"/>
      <c r="B228" s="11" t="s">
        <v>72</v>
      </c>
      <c r="C228" s="304">
        <v>0.56944444444444442</v>
      </c>
      <c r="D228" s="161" t="s">
        <v>225</v>
      </c>
      <c r="E228" s="188" t="s">
        <v>316</v>
      </c>
      <c r="F228" s="161">
        <v>19</v>
      </c>
    </row>
    <row r="229" spans="1:8" x14ac:dyDescent="0.2">
      <c r="A229" s="222">
        <v>41330</v>
      </c>
      <c r="B229" s="66" t="s">
        <v>55</v>
      </c>
      <c r="C229" s="304">
        <v>0.41875000000000001</v>
      </c>
      <c r="D229" s="161" t="s">
        <v>225</v>
      </c>
      <c r="E229" s="188" t="s">
        <v>318</v>
      </c>
      <c r="F229">
        <v>15</v>
      </c>
      <c r="G229" s="334">
        <v>33.399990000000003</v>
      </c>
      <c r="H229" s="334">
        <v>115.92492</v>
      </c>
    </row>
    <row r="230" spans="1:8" x14ac:dyDescent="0.2">
      <c r="A230" s="222"/>
      <c r="B230" s="301" t="s">
        <v>58</v>
      </c>
      <c r="C230" s="304">
        <v>0.47222222222222227</v>
      </c>
      <c r="D230" s="161" t="s">
        <v>225</v>
      </c>
      <c r="E230" s="188" t="s">
        <v>317</v>
      </c>
      <c r="F230">
        <v>17</v>
      </c>
      <c r="G230" s="334">
        <v>33.333419999999997</v>
      </c>
      <c r="H230" s="334">
        <v>115.81668000000001</v>
      </c>
    </row>
    <row r="231" spans="1:8" x14ac:dyDescent="0.2">
      <c r="A231" s="222"/>
      <c r="B231" s="301" t="s">
        <v>61</v>
      </c>
      <c r="C231" s="304">
        <v>0.51041666666666663</v>
      </c>
      <c r="D231" s="161" t="s">
        <v>225</v>
      </c>
      <c r="E231" s="188" t="s">
        <v>303</v>
      </c>
      <c r="F231">
        <v>20</v>
      </c>
      <c r="G231" s="334">
        <v>33.26679</v>
      </c>
      <c r="H231" s="334">
        <v>115.75830000000001</v>
      </c>
    </row>
    <row r="232" spans="1:8" x14ac:dyDescent="0.2">
      <c r="A232" s="222">
        <v>41401</v>
      </c>
      <c r="B232" s="11" t="s">
        <v>7</v>
      </c>
      <c r="C232" s="304">
        <v>0.5625</v>
      </c>
      <c r="D232" s="161" t="s">
        <v>225</v>
      </c>
      <c r="E232" s="188" t="s">
        <v>319</v>
      </c>
      <c r="F232">
        <v>25</v>
      </c>
    </row>
    <row r="233" spans="1:8" x14ac:dyDescent="0.2">
      <c r="A233" s="222"/>
      <c r="B233" s="11" t="s">
        <v>36</v>
      </c>
      <c r="C233" s="304">
        <v>0.59722222222222221</v>
      </c>
      <c r="D233" s="161" t="s">
        <v>225</v>
      </c>
      <c r="E233" s="188" t="s">
        <v>320</v>
      </c>
      <c r="F233">
        <v>26</v>
      </c>
    </row>
    <row r="234" spans="1:8" x14ac:dyDescent="0.2">
      <c r="A234" s="222"/>
      <c r="B234" s="11" t="s">
        <v>72</v>
      </c>
      <c r="C234" s="304">
        <v>0.65277777777777779</v>
      </c>
      <c r="D234" s="161" t="s">
        <v>247</v>
      </c>
      <c r="E234" s="188" t="s">
        <v>321</v>
      </c>
      <c r="F234">
        <v>27</v>
      </c>
    </row>
    <row r="235" spans="1:8" x14ac:dyDescent="0.2">
      <c r="A235" s="222">
        <v>41402</v>
      </c>
      <c r="B235" s="66" t="s">
        <v>55</v>
      </c>
      <c r="C235" s="304">
        <v>0.47916666666666669</v>
      </c>
      <c r="D235" s="161" t="s">
        <v>248</v>
      </c>
      <c r="E235" s="188" t="s">
        <v>322</v>
      </c>
      <c r="F235">
        <v>21</v>
      </c>
      <c r="G235" s="334">
        <v>33.399990000000003</v>
      </c>
      <c r="H235" s="334">
        <v>115.92501</v>
      </c>
    </row>
    <row r="236" spans="1:8" x14ac:dyDescent="0.2">
      <c r="A236" s="222"/>
      <c r="B236" s="301" t="s">
        <v>58</v>
      </c>
      <c r="C236" s="304">
        <v>0.50694444444444442</v>
      </c>
      <c r="D236" s="161" t="s">
        <v>248</v>
      </c>
      <c r="E236" s="188" t="s">
        <v>323</v>
      </c>
      <c r="F236">
        <v>23</v>
      </c>
      <c r="G236" s="334">
        <v>33.333379999999998</v>
      </c>
      <c r="H236" s="334">
        <v>115.8167</v>
      </c>
    </row>
    <row r="237" spans="1:8" x14ac:dyDescent="0.2">
      <c r="A237" s="222"/>
      <c r="B237" s="301" t="s">
        <v>61</v>
      </c>
      <c r="C237" s="304">
        <v>0.53125</v>
      </c>
      <c r="D237" s="161" t="s">
        <v>248</v>
      </c>
      <c r="E237" s="80">
        <v>0</v>
      </c>
      <c r="F237">
        <v>26</v>
      </c>
      <c r="G237" s="334">
        <v>33.266719999999999</v>
      </c>
      <c r="H237" s="334">
        <v>115.75829</v>
      </c>
    </row>
    <row r="238" spans="1:8" x14ac:dyDescent="0.2">
      <c r="A238" s="222">
        <v>41492</v>
      </c>
      <c r="B238" s="11" t="s">
        <v>7</v>
      </c>
      <c r="C238" s="304">
        <v>0.34027777777777773</v>
      </c>
      <c r="D238" s="161" t="s">
        <v>231</v>
      </c>
      <c r="E238" s="188" t="s">
        <v>253</v>
      </c>
      <c r="F238">
        <v>28</v>
      </c>
      <c r="G238" s="334">
        <v>33.19914</v>
      </c>
      <c r="H238" s="334">
        <v>115.59711</v>
      </c>
    </row>
    <row r="239" spans="1:8" x14ac:dyDescent="0.2">
      <c r="A239" s="222"/>
      <c r="B239" s="11" t="s">
        <v>36</v>
      </c>
      <c r="C239" s="304">
        <v>0.35416666666666669</v>
      </c>
      <c r="D239" s="161" t="s">
        <v>231</v>
      </c>
      <c r="E239" s="188" t="s">
        <v>252</v>
      </c>
      <c r="F239">
        <v>29</v>
      </c>
      <c r="G239" s="334">
        <v>33.10463</v>
      </c>
      <c r="H239" s="334">
        <v>115.66446999999999</v>
      </c>
    </row>
    <row r="240" spans="1:8" x14ac:dyDescent="0.2">
      <c r="A240" s="222"/>
      <c r="B240" s="11" t="s">
        <v>72</v>
      </c>
      <c r="C240" s="304">
        <v>0.29166666666666669</v>
      </c>
      <c r="D240" s="161" t="s">
        <v>231</v>
      </c>
      <c r="E240" s="188" t="s">
        <v>243</v>
      </c>
      <c r="F240">
        <v>73</v>
      </c>
      <c r="G240" s="334">
        <v>33.524799999999999</v>
      </c>
      <c r="H240" s="334">
        <v>116.07892</v>
      </c>
    </row>
    <row r="241" spans="1:8" x14ac:dyDescent="0.2">
      <c r="A241" s="222"/>
      <c r="B241" s="66" t="s">
        <v>55</v>
      </c>
      <c r="C241" s="304">
        <v>0.47222222222222227</v>
      </c>
      <c r="D241" s="161" t="s">
        <v>231</v>
      </c>
      <c r="E241" s="188" t="s">
        <v>324</v>
      </c>
      <c r="F241">
        <v>37</v>
      </c>
      <c r="G241" s="334">
        <v>33.399990000000003</v>
      </c>
      <c r="H241" s="334">
        <v>115.92495</v>
      </c>
    </row>
    <row r="242" spans="1:8" x14ac:dyDescent="0.2">
      <c r="A242" s="222"/>
      <c r="B242" s="301" t="s">
        <v>58</v>
      </c>
      <c r="C242" s="304">
        <v>0.44097222222222227</v>
      </c>
      <c r="D242" s="161" t="s">
        <v>231</v>
      </c>
      <c r="E242" s="188" t="s">
        <v>249</v>
      </c>
      <c r="F242">
        <v>35</v>
      </c>
      <c r="G242" s="334">
        <v>33.333269999999999</v>
      </c>
      <c r="H242" s="334">
        <v>115.81665</v>
      </c>
    </row>
    <row r="243" spans="1:8" x14ac:dyDescent="0.2">
      <c r="A243" s="222"/>
      <c r="B243" s="301" t="s">
        <v>61</v>
      </c>
      <c r="C243" s="304">
        <v>0.41666666666666669</v>
      </c>
      <c r="D243" s="161" t="s">
        <v>231</v>
      </c>
      <c r="E243" s="188" t="s">
        <v>265</v>
      </c>
      <c r="F243">
        <v>33</v>
      </c>
      <c r="G243" s="334">
        <v>33.26661</v>
      </c>
      <c r="H243" s="334">
        <v>115.75836</v>
      </c>
    </row>
    <row r="244" spans="1:8" x14ac:dyDescent="0.2">
      <c r="A244" s="222">
        <v>41591</v>
      </c>
      <c r="B244" s="11" t="s">
        <v>7</v>
      </c>
      <c r="C244" s="304">
        <v>0.3263888888888889</v>
      </c>
      <c r="D244" s="161" t="s">
        <v>225</v>
      </c>
      <c r="E244" s="80">
        <v>0</v>
      </c>
      <c r="F244">
        <v>20.100000000000001</v>
      </c>
      <c r="G244" s="334">
        <v>33.19914</v>
      </c>
      <c r="H244" s="334">
        <v>115.59712</v>
      </c>
    </row>
    <row r="245" spans="1:8" x14ac:dyDescent="0.2">
      <c r="A245" s="222"/>
      <c r="B245" s="11" t="s">
        <v>36</v>
      </c>
      <c r="C245" s="304">
        <v>0.34722222222222227</v>
      </c>
      <c r="D245" s="161" t="s">
        <v>225</v>
      </c>
      <c r="E245" s="188" t="s">
        <v>250</v>
      </c>
      <c r="F245">
        <v>22.1</v>
      </c>
      <c r="G245" s="334">
        <v>33.104790000000001</v>
      </c>
      <c r="H245" s="334">
        <v>115.66444</v>
      </c>
    </row>
    <row r="246" spans="1:8" x14ac:dyDescent="0.2">
      <c r="A246" s="222">
        <v>41590</v>
      </c>
      <c r="B246" s="11" t="s">
        <v>72</v>
      </c>
      <c r="C246" s="304">
        <v>0.57638888888888895</v>
      </c>
      <c r="D246" s="161" t="s">
        <v>266</v>
      </c>
      <c r="E246" s="80">
        <v>0</v>
      </c>
      <c r="F246">
        <v>24.8</v>
      </c>
      <c r="G246" s="334">
        <v>33.524929999999998</v>
      </c>
      <c r="H246" s="334">
        <v>116.07883</v>
      </c>
    </row>
    <row r="247" spans="1:8" x14ac:dyDescent="0.2">
      <c r="A247" s="222">
        <v>41591</v>
      </c>
      <c r="B247" s="66" t="s">
        <v>55</v>
      </c>
      <c r="C247" s="304">
        <v>0.49652777777777773</v>
      </c>
      <c r="D247" s="161" t="s">
        <v>225</v>
      </c>
      <c r="E247" s="188" t="s">
        <v>325</v>
      </c>
      <c r="F247">
        <v>26.1</v>
      </c>
      <c r="G247" s="334">
        <v>33.399990000000003</v>
      </c>
      <c r="H247" s="334">
        <v>115.92496</v>
      </c>
    </row>
    <row r="248" spans="1:8" x14ac:dyDescent="0.2">
      <c r="A248" s="222"/>
      <c r="B248" s="301" t="s">
        <v>58</v>
      </c>
      <c r="C248" s="304">
        <v>0.47222222222222227</v>
      </c>
      <c r="D248" s="161" t="s">
        <v>225</v>
      </c>
      <c r="E248" s="80">
        <v>0</v>
      </c>
      <c r="F248">
        <v>28.6</v>
      </c>
      <c r="G248" s="334">
        <v>33.333289999999998</v>
      </c>
      <c r="H248" s="334">
        <v>115.8167</v>
      </c>
    </row>
    <row r="249" spans="1:8" x14ac:dyDescent="0.2">
      <c r="A249" s="222"/>
      <c r="B249" s="301" t="s">
        <v>61</v>
      </c>
      <c r="C249" s="304">
        <v>0.44444444444444442</v>
      </c>
      <c r="D249" s="161" t="s">
        <v>225</v>
      </c>
      <c r="E249" s="188" t="s">
        <v>326</v>
      </c>
      <c r="F249">
        <v>23.8</v>
      </c>
      <c r="G249" s="334">
        <v>33.266649999999998</v>
      </c>
      <c r="H249" s="334">
        <v>115.75837</v>
      </c>
    </row>
    <row r="250" spans="1:8" x14ac:dyDescent="0.2">
      <c r="A250" s="222">
        <v>41674</v>
      </c>
      <c r="B250" s="11" t="s">
        <v>7</v>
      </c>
      <c r="C250" s="304">
        <v>0.34722222222222227</v>
      </c>
      <c r="D250" s="161" t="s">
        <v>247</v>
      </c>
      <c r="E250" s="188" t="s">
        <v>327</v>
      </c>
      <c r="F250">
        <v>12.3</v>
      </c>
      <c r="G250" s="334">
        <v>33.19914</v>
      </c>
      <c r="H250" s="334">
        <v>115.59712</v>
      </c>
    </row>
    <row r="251" spans="1:8" x14ac:dyDescent="0.2">
      <c r="A251" s="222"/>
      <c r="B251" s="11" t="s">
        <v>36</v>
      </c>
      <c r="C251" s="304">
        <v>0.36805555555555558</v>
      </c>
      <c r="D251" s="161" t="s">
        <v>247</v>
      </c>
      <c r="E251" s="188" t="s">
        <v>328</v>
      </c>
      <c r="F251">
        <v>14.7</v>
      </c>
      <c r="G251" s="334">
        <v>33.10463</v>
      </c>
      <c r="H251" s="334">
        <v>115.66451000000001</v>
      </c>
    </row>
    <row r="252" spans="1:8" x14ac:dyDescent="0.2">
      <c r="A252" s="222"/>
      <c r="B252" s="11" t="s">
        <v>72</v>
      </c>
      <c r="C252" s="304">
        <v>0.2951388888888889</v>
      </c>
      <c r="D252" s="161" t="s">
        <v>247</v>
      </c>
      <c r="E252" s="188" t="s">
        <v>329</v>
      </c>
      <c r="F252">
        <v>12.2</v>
      </c>
      <c r="G252" s="334">
        <v>33.524819999999998</v>
      </c>
      <c r="H252" s="334">
        <v>116.07886000000001</v>
      </c>
    </row>
    <row r="253" spans="1:8" x14ac:dyDescent="0.2">
      <c r="A253" s="222"/>
      <c r="B253" s="66" t="s">
        <v>55</v>
      </c>
      <c r="C253" s="304">
        <v>0.52083333333333337</v>
      </c>
      <c r="D253" s="161" t="s">
        <v>247</v>
      </c>
      <c r="E253" s="188" t="s">
        <v>330</v>
      </c>
      <c r="F253">
        <v>16.2</v>
      </c>
      <c r="G253" s="334">
        <v>33.400039999999997</v>
      </c>
      <c r="H253" s="334">
        <v>115.92506</v>
      </c>
    </row>
    <row r="254" spans="1:8" x14ac:dyDescent="0.2">
      <c r="A254" s="222"/>
      <c r="B254" s="301" t="s">
        <v>58</v>
      </c>
      <c r="C254" s="304">
        <v>0.48958333333333331</v>
      </c>
      <c r="D254" s="161" t="s">
        <v>247</v>
      </c>
      <c r="E254" s="188" t="s">
        <v>331</v>
      </c>
      <c r="F254">
        <v>16.399999999999999</v>
      </c>
      <c r="G254" s="334">
        <v>33.333289999999998</v>
      </c>
      <c r="H254" s="334">
        <v>115.81671</v>
      </c>
    </row>
    <row r="255" spans="1:8" x14ac:dyDescent="0.2">
      <c r="A255" s="222"/>
      <c r="B255" s="301" t="s">
        <v>61</v>
      </c>
      <c r="C255" s="304">
        <v>0.46180555555555558</v>
      </c>
      <c r="D255" s="161" t="s">
        <v>247</v>
      </c>
      <c r="E255" s="188" t="s">
        <v>332</v>
      </c>
      <c r="F255">
        <v>18.2</v>
      </c>
      <c r="G255" s="334">
        <v>33.266660000000002</v>
      </c>
      <c r="H255" s="334">
        <v>115.75833</v>
      </c>
    </row>
    <row r="256" spans="1:8" x14ac:dyDescent="0.2">
      <c r="A256" s="222">
        <v>41787</v>
      </c>
      <c r="B256" s="11" t="s">
        <v>7</v>
      </c>
      <c r="C256" s="304">
        <v>0.35416666666666669</v>
      </c>
      <c r="D256" s="161" t="s">
        <v>248</v>
      </c>
      <c r="E256" s="188" t="s">
        <v>307</v>
      </c>
      <c r="F256">
        <v>29.1</v>
      </c>
      <c r="G256" s="334">
        <v>33.199159999999999</v>
      </c>
      <c r="H256" s="334">
        <v>115.5971</v>
      </c>
    </row>
    <row r="257" spans="1:12" x14ac:dyDescent="0.2">
      <c r="A257" s="222"/>
      <c r="B257" s="11" t="s">
        <v>36</v>
      </c>
      <c r="C257" s="304">
        <v>0.375</v>
      </c>
      <c r="D257" s="161" t="s">
        <v>248</v>
      </c>
      <c r="E257" s="188" t="s">
        <v>333</v>
      </c>
      <c r="F257">
        <v>29.3</v>
      </c>
      <c r="G257" s="334">
        <v>33.104640000000003</v>
      </c>
      <c r="H257" s="334">
        <v>115.66446000000001</v>
      </c>
    </row>
    <row r="258" spans="1:12" x14ac:dyDescent="0.2">
      <c r="A258" s="222"/>
      <c r="B258" s="11" t="s">
        <v>72</v>
      </c>
      <c r="C258" s="304">
        <v>0.2951388888888889</v>
      </c>
      <c r="D258" s="161" t="s">
        <v>248</v>
      </c>
      <c r="E258" s="188" t="s">
        <v>290</v>
      </c>
      <c r="F258">
        <v>25.9</v>
      </c>
      <c r="G258" s="334">
        <v>33.524850000000001</v>
      </c>
      <c r="H258" s="334">
        <v>116.07886999999999</v>
      </c>
    </row>
    <row r="259" spans="1:12" x14ac:dyDescent="0.2">
      <c r="A259" s="222"/>
      <c r="B259" s="66" t="s">
        <v>55</v>
      </c>
      <c r="C259" s="304">
        <v>0.51736111111111105</v>
      </c>
      <c r="D259" s="161" t="s">
        <v>248</v>
      </c>
      <c r="E259" s="188" t="s">
        <v>282</v>
      </c>
      <c r="F259">
        <v>30.9</v>
      </c>
      <c r="G259" s="334">
        <v>33.400060000000003</v>
      </c>
      <c r="H259" s="334">
        <v>115.92509</v>
      </c>
    </row>
    <row r="260" spans="1:12" x14ac:dyDescent="0.2">
      <c r="A260" s="222"/>
      <c r="B260" s="301" t="s">
        <v>58</v>
      </c>
      <c r="C260" s="304">
        <v>0.47916666666666669</v>
      </c>
      <c r="D260" s="161" t="s">
        <v>248</v>
      </c>
      <c r="E260" s="188" t="s">
        <v>334</v>
      </c>
      <c r="F260">
        <v>29.2</v>
      </c>
      <c r="G260" s="334">
        <v>33.333159999999999</v>
      </c>
      <c r="H260" s="334">
        <v>115.81658</v>
      </c>
    </row>
    <row r="261" spans="1:12" x14ac:dyDescent="0.2">
      <c r="A261" s="222"/>
      <c r="B261" s="301" t="s">
        <v>61</v>
      </c>
      <c r="C261" s="304">
        <v>0.43402777777777773</v>
      </c>
      <c r="D261" s="161" t="s">
        <v>248</v>
      </c>
      <c r="E261" s="188" t="s">
        <v>335</v>
      </c>
      <c r="F261">
        <v>27.5</v>
      </c>
      <c r="G261" s="334">
        <v>33.266629999999999</v>
      </c>
      <c r="H261" s="334">
        <v>115.75830000000001</v>
      </c>
    </row>
    <row r="262" spans="1:12" x14ac:dyDescent="0.2">
      <c r="A262" s="222">
        <v>41862</v>
      </c>
      <c r="B262" s="11" t="s">
        <v>7</v>
      </c>
      <c r="C262" s="304">
        <v>0.3576388888888889</v>
      </c>
      <c r="D262" s="161" t="s">
        <v>247</v>
      </c>
      <c r="E262" s="188" t="s">
        <v>233</v>
      </c>
      <c r="F262">
        <v>31</v>
      </c>
      <c r="G262" s="334">
        <v>33.199159999999999</v>
      </c>
      <c r="H262" s="334">
        <v>115.5971</v>
      </c>
      <c r="K262" s="54"/>
      <c r="L262" s="333"/>
    </row>
    <row r="263" spans="1:12" x14ac:dyDescent="0.2">
      <c r="A263" s="222"/>
      <c r="B263" s="11" t="s">
        <v>36</v>
      </c>
      <c r="C263" s="304">
        <v>0.38194444444444442</v>
      </c>
      <c r="D263" s="161" t="s">
        <v>246</v>
      </c>
      <c r="E263" s="188" t="s">
        <v>280</v>
      </c>
      <c r="F263">
        <v>33</v>
      </c>
      <c r="G263" s="334">
        <v>33.104660000000003</v>
      </c>
      <c r="H263" s="334">
        <v>115.66452</v>
      </c>
      <c r="K263" s="54"/>
      <c r="L263" s="333"/>
    </row>
    <row r="264" spans="1:12" x14ac:dyDescent="0.2">
      <c r="A264" s="222"/>
      <c r="B264" s="11" t="s">
        <v>72</v>
      </c>
      <c r="C264" s="304">
        <v>0.2951388888888889</v>
      </c>
      <c r="D264" s="161" t="s">
        <v>246</v>
      </c>
      <c r="E264" s="80">
        <v>0</v>
      </c>
      <c r="F264">
        <v>28</v>
      </c>
      <c r="G264" s="334">
        <v>33.524790000000003</v>
      </c>
      <c r="H264" s="334">
        <v>116.07895000000001</v>
      </c>
      <c r="K264" s="54"/>
      <c r="L264" s="333"/>
    </row>
    <row r="265" spans="1:12" x14ac:dyDescent="0.2">
      <c r="A265" s="222"/>
      <c r="B265" s="66" t="s">
        <v>55</v>
      </c>
      <c r="C265" s="304">
        <v>0.53472222222222221</v>
      </c>
      <c r="D265" s="161" t="s">
        <v>246</v>
      </c>
      <c r="E265" s="188" t="s">
        <v>336</v>
      </c>
      <c r="G265" s="334">
        <v>33.399979999999999</v>
      </c>
      <c r="H265" s="334">
        <v>115.92504</v>
      </c>
      <c r="K265" s="54"/>
      <c r="L265" s="333"/>
    </row>
    <row r="266" spans="1:12" x14ac:dyDescent="0.2">
      <c r="A266" s="222"/>
      <c r="B266" s="301" t="s">
        <v>58</v>
      </c>
      <c r="C266" s="304">
        <v>0.50347222222222221</v>
      </c>
      <c r="D266" s="161" t="s">
        <v>246</v>
      </c>
      <c r="E266" s="188" t="s">
        <v>337</v>
      </c>
      <c r="G266" s="334">
        <v>33.333309999999997</v>
      </c>
      <c r="H266" s="334">
        <v>115.81665</v>
      </c>
      <c r="K266" s="54"/>
      <c r="L266" s="333"/>
    </row>
    <row r="267" spans="1:12" x14ac:dyDescent="0.2">
      <c r="A267" s="222"/>
      <c r="B267" s="301" t="s">
        <v>61</v>
      </c>
      <c r="C267" s="304">
        <v>0.4826388888888889</v>
      </c>
      <c r="D267" s="161" t="s">
        <v>246</v>
      </c>
      <c r="E267" s="188" t="s">
        <v>264</v>
      </c>
      <c r="G267" s="334">
        <v>33.267119999999998</v>
      </c>
      <c r="H267" s="334">
        <v>115.75861999999999</v>
      </c>
      <c r="K267" s="54"/>
      <c r="L267" s="333"/>
    </row>
    <row r="268" spans="1:12" x14ac:dyDescent="0.2">
      <c r="A268" s="222">
        <v>41947</v>
      </c>
      <c r="B268" s="11" t="s">
        <v>7</v>
      </c>
      <c r="C268" s="304">
        <v>0.35069444444444442</v>
      </c>
      <c r="D268" s="161" t="s">
        <v>225</v>
      </c>
      <c r="E268" s="188" t="s">
        <v>338</v>
      </c>
      <c r="F268">
        <v>20.9</v>
      </c>
      <c r="G268" s="334">
        <v>33.199190000000002</v>
      </c>
      <c r="H268" s="334">
        <v>115.59712</v>
      </c>
      <c r="I268" s="334">
        <v>33.19914</v>
      </c>
      <c r="J268" s="334">
        <v>115.59708999999999</v>
      </c>
      <c r="K268" s="54"/>
      <c r="L268" s="333"/>
    </row>
    <row r="269" spans="1:12" x14ac:dyDescent="0.2">
      <c r="A269" s="222"/>
      <c r="B269" s="11" t="s">
        <v>36</v>
      </c>
      <c r="C269" s="304">
        <v>0.40625</v>
      </c>
      <c r="D269" s="161" t="s">
        <v>225</v>
      </c>
      <c r="E269" s="188" t="s">
        <v>339</v>
      </c>
      <c r="F269">
        <v>23.4</v>
      </c>
      <c r="G269" s="334">
        <v>33.104660000000003</v>
      </c>
      <c r="H269" s="334">
        <v>115.66449</v>
      </c>
      <c r="I269" s="334">
        <v>33.104640000000003</v>
      </c>
      <c r="J269" s="334">
        <v>115.66449</v>
      </c>
      <c r="K269" s="54"/>
      <c r="L269" s="333"/>
    </row>
    <row r="270" spans="1:12" x14ac:dyDescent="0.2">
      <c r="A270" s="222"/>
      <c r="B270" s="11" t="s">
        <v>72</v>
      </c>
      <c r="C270" s="304">
        <v>0.30208333333333331</v>
      </c>
      <c r="D270" s="161" t="s">
        <v>225</v>
      </c>
      <c r="E270" s="80">
        <v>0</v>
      </c>
      <c r="F270">
        <v>16.399999999999999</v>
      </c>
      <c r="G270" s="334">
        <v>33.524810000000002</v>
      </c>
      <c r="H270" s="334">
        <v>116.07899999999999</v>
      </c>
      <c r="I270" s="334">
        <v>33.524850000000001</v>
      </c>
      <c r="J270" s="334">
        <v>116.07892</v>
      </c>
      <c r="K270" s="54"/>
      <c r="L270" s="333"/>
    </row>
    <row r="271" spans="1:12" x14ac:dyDescent="0.2">
      <c r="A271" s="222">
        <v>41948</v>
      </c>
      <c r="B271" s="66" t="s">
        <v>55</v>
      </c>
      <c r="C271" s="304">
        <v>0.51388888888888895</v>
      </c>
      <c r="D271" s="161" t="s">
        <v>225</v>
      </c>
      <c r="E271" s="188" t="s">
        <v>342</v>
      </c>
      <c r="F271">
        <v>26.2</v>
      </c>
      <c r="G271" s="334">
        <v>33.39978</v>
      </c>
      <c r="H271" s="334">
        <v>115.92564</v>
      </c>
      <c r="I271" s="334">
        <v>33.399839999999998</v>
      </c>
      <c r="J271" s="334">
        <v>115.92565</v>
      </c>
      <c r="K271" s="54"/>
      <c r="L271" s="333"/>
    </row>
    <row r="272" spans="1:12" x14ac:dyDescent="0.2">
      <c r="A272" s="222"/>
      <c r="B272" s="301" t="s">
        <v>58</v>
      </c>
      <c r="C272" s="304">
        <v>0.44791666666666669</v>
      </c>
      <c r="D272" s="161" t="s">
        <v>225</v>
      </c>
      <c r="E272" s="188" t="s">
        <v>340</v>
      </c>
      <c r="F272">
        <v>23.1</v>
      </c>
      <c r="G272" s="334">
        <v>33.333170000000003</v>
      </c>
      <c r="H272" s="334">
        <v>115.81673000000001</v>
      </c>
      <c r="I272" s="334">
        <v>33.333159999999999</v>
      </c>
      <c r="J272" s="334">
        <v>115.81674</v>
      </c>
      <c r="K272" s="54"/>
      <c r="L272" s="333"/>
    </row>
    <row r="273" spans="1:12" x14ac:dyDescent="0.2">
      <c r="A273" s="222"/>
      <c r="B273" s="301" t="s">
        <v>61</v>
      </c>
      <c r="C273" s="304">
        <v>0.55902777777777779</v>
      </c>
      <c r="D273" s="161" t="s">
        <v>225</v>
      </c>
      <c r="E273" s="188" t="s">
        <v>341</v>
      </c>
      <c r="F273">
        <v>23.8</v>
      </c>
      <c r="G273" s="334">
        <v>33.2667</v>
      </c>
      <c r="H273" s="334">
        <v>115.75911000000001</v>
      </c>
      <c r="I273" s="334">
        <v>33.266680000000001</v>
      </c>
      <c r="J273" s="334">
        <v>115.75914</v>
      </c>
      <c r="K273" s="54"/>
      <c r="L273" s="333"/>
    </row>
    <row r="274" spans="1:12" x14ac:dyDescent="0.2">
      <c r="A274" s="222"/>
      <c r="K274" s="54"/>
      <c r="L274" s="333"/>
    </row>
    <row r="275" spans="1:12" x14ac:dyDescent="0.2">
      <c r="A275" s="222"/>
      <c r="K275" s="54"/>
      <c r="L275" s="333"/>
    </row>
    <row r="276" spans="1:12" x14ac:dyDescent="0.2">
      <c r="A276" s="222"/>
    </row>
    <row r="277" spans="1:12" x14ac:dyDescent="0.2">
      <c r="A277" s="222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380"/>
  <sheetViews>
    <sheetView zoomScaleNormal="100" workbookViewId="0">
      <pane xSplit="2" ySplit="5" topLeftCell="C2320" activePane="bottomRight" state="frozen"/>
      <selection pane="topRight" activeCell="C1" sqref="C1"/>
      <selection pane="bottomLeft" activeCell="A6" sqref="A6"/>
      <selection pane="bottomRight" activeCell="P2378" sqref="P2378:P2379"/>
    </sheetView>
  </sheetViews>
  <sheetFormatPr defaultRowHeight="12.75" x14ac:dyDescent="0.2"/>
  <cols>
    <col min="1" max="1" width="16" customWidth="1"/>
    <col min="2" max="2" width="15.28515625" style="220" customWidth="1"/>
    <col min="3" max="3" width="9.7109375" style="220" bestFit="1" customWidth="1"/>
    <col min="4" max="5" width="9.140625" style="82"/>
    <col min="6" max="6" width="9.7109375" style="82" customWidth="1"/>
    <col min="7" max="7" width="9.140625" style="87"/>
    <col min="8" max="8" width="11" style="82" customWidth="1"/>
    <col min="9" max="9" width="9.140625" style="82"/>
    <col min="10" max="10" width="9.140625" style="10"/>
    <col min="11" max="11" width="9.140625" style="86"/>
    <col min="12" max="12" width="9.42578125" style="10" bestFit="1" customWidth="1"/>
    <col min="13" max="13" width="13.140625" style="80" customWidth="1"/>
    <col min="14" max="15" width="9.140625" style="6"/>
    <col min="16" max="16" width="12.5703125" customWidth="1"/>
  </cols>
  <sheetData>
    <row r="1" spans="1:18" x14ac:dyDescent="0.2">
      <c r="A1" s="5" t="s">
        <v>46</v>
      </c>
    </row>
    <row r="3" spans="1:18" x14ac:dyDescent="0.2">
      <c r="A3" s="1" t="s">
        <v>64</v>
      </c>
      <c r="B3" s="136" t="s">
        <v>17</v>
      </c>
      <c r="C3" s="136" t="s">
        <v>199</v>
      </c>
      <c r="D3" s="139" t="s">
        <v>19</v>
      </c>
      <c r="E3" s="139" t="s">
        <v>66</v>
      </c>
      <c r="F3" s="139" t="s">
        <v>21</v>
      </c>
      <c r="G3" s="142" t="s">
        <v>22</v>
      </c>
      <c r="H3" s="139" t="s">
        <v>54</v>
      </c>
      <c r="I3" s="139" t="s">
        <v>43</v>
      </c>
      <c r="J3" s="1" t="s">
        <v>42</v>
      </c>
      <c r="K3" s="142" t="s">
        <v>69</v>
      </c>
      <c r="L3" s="1" t="s">
        <v>14</v>
      </c>
      <c r="M3" s="1" t="s">
        <v>52</v>
      </c>
      <c r="N3" s="7" t="s">
        <v>13</v>
      </c>
      <c r="O3" s="7"/>
      <c r="P3" s="157" t="s">
        <v>125</v>
      </c>
      <c r="Q3" s="157"/>
    </row>
    <row r="4" spans="1:18" x14ac:dyDescent="0.2">
      <c r="A4" s="1"/>
      <c r="B4" s="221"/>
      <c r="C4" s="136" t="s">
        <v>216</v>
      </c>
      <c r="D4" s="139" t="s">
        <v>30</v>
      </c>
      <c r="E4" s="139" t="s">
        <v>40</v>
      </c>
      <c r="F4" s="139" t="s">
        <v>32</v>
      </c>
      <c r="G4" s="142" t="s">
        <v>51</v>
      </c>
      <c r="H4" s="139" t="s">
        <v>33</v>
      </c>
      <c r="I4" s="139" t="s">
        <v>71</v>
      </c>
      <c r="J4" s="1" t="s">
        <v>34</v>
      </c>
      <c r="K4" s="142" t="s">
        <v>39</v>
      </c>
      <c r="L4" s="1" t="s">
        <v>70</v>
      </c>
      <c r="M4" s="1" t="s">
        <v>28</v>
      </c>
      <c r="N4" s="8" t="s">
        <v>44</v>
      </c>
      <c r="O4" s="8" t="s">
        <v>45</v>
      </c>
      <c r="P4" s="8" t="s">
        <v>44</v>
      </c>
      <c r="Q4" s="8" t="s">
        <v>45</v>
      </c>
    </row>
    <row r="5" spans="1:18" x14ac:dyDescent="0.2">
      <c r="L5" s="187" t="s">
        <v>135</v>
      </c>
    </row>
    <row r="6" spans="1:18" x14ac:dyDescent="0.2">
      <c r="A6" s="11" t="s">
        <v>7</v>
      </c>
      <c r="B6" s="222">
        <v>38076</v>
      </c>
      <c r="C6" s="222"/>
      <c r="D6" s="82">
        <v>0.3</v>
      </c>
      <c r="E6" s="82">
        <v>21.69</v>
      </c>
      <c r="F6" s="82">
        <v>7.04</v>
      </c>
      <c r="G6" s="87">
        <v>79.599999999999994</v>
      </c>
      <c r="H6" s="82">
        <v>2.7770000000000001</v>
      </c>
      <c r="I6" s="82">
        <v>7.56</v>
      </c>
    </row>
    <row r="7" spans="1:18" x14ac:dyDescent="0.2">
      <c r="A7" s="11" t="s">
        <v>7</v>
      </c>
      <c r="B7" s="222">
        <v>38076</v>
      </c>
      <c r="C7" s="222"/>
      <c r="D7" s="82">
        <v>0.8</v>
      </c>
      <c r="E7" s="82">
        <v>21.69</v>
      </c>
      <c r="F7" s="82">
        <v>6.75</v>
      </c>
      <c r="G7" s="87">
        <v>76.3</v>
      </c>
      <c r="H7" s="82">
        <v>2.78</v>
      </c>
      <c r="I7" s="82">
        <v>7.58</v>
      </c>
    </row>
    <row r="8" spans="1:18" x14ac:dyDescent="0.2">
      <c r="A8" s="54"/>
    </row>
    <row r="9" spans="1:18" x14ac:dyDescent="0.2">
      <c r="A9" s="11" t="s">
        <v>36</v>
      </c>
      <c r="B9" s="222">
        <v>38076</v>
      </c>
      <c r="C9" s="222"/>
      <c r="D9" s="82">
        <v>0.1</v>
      </c>
      <c r="E9" s="82">
        <v>22.8</v>
      </c>
      <c r="F9" s="82">
        <v>6.06</v>
      </c>
      <c r="G9" s="87">
        <v>70.400000000000006</v>
      </c>
      <c r="H9" s="82">
        <v>4.0739999999999998</v>
      </c>
      <c r="I9" s="82">
        <v>7.54</v>
      </c>
    </row>
    <row r="10" spans="1:18" x14ac:dyDescent="0.2">
      <c r="A10" s="11" t="s">
        <v>36</v>
      </c>
      <c r="B10" s="222">
        <v>38076</v>
      </c>
      <c r="C10" s="222"/>
      <c r="D10" s="82">
        <v>0.2</v>
      </c>
      <c r="E10" s="82">
        <v>22.8</v>
      </c>
      <c r="F10" s="82">
        <v>5.9</v>
      </c>
      <c r="G10" s="87">
        <v>68.400000000000006</v>
      </c>
      <c r="H10" s="82">
        <v>4.0739999999999998</v>
      </c>
      <c r="I10" s="82">
        <v>7.5</v>
      </c>
    </row>
    <row r="11" spans="1:18" x14ac:dyDescent="0.2">
      <c r="A11" s="11" t="s">
        <v>36</v>
      </c>
      <c r="B11" s="222">
        <v>38076</v>
      </c>
      <c r="C11" s="222"/>
      <c r="D11" s="82">
        <v>0.3</v>
      </c>
      <c r="E11" s="82">
        <v>22.8</v>
      </c>
      <c r="F11" s="82">
        <v>6.15</v>
      </c>
      <c r="G11" s="87">
        <v>71.3</v>
      </c>
      <c r="H11" s="82">
        <v>4.0750000000000002</v>
      </c>
      <c r="I11" s="82">
        <v>7.52</v>
      </c>
    </row>
    <row r="13" spans="1:18" x14ac:dyDescent="0.2">
      <c r="A13" s="11" t="s">
        <v>72</v>
      </c>
      <c r="B13" s="222">
        <v>38076</v>
      </c>
      <c r="C13" s="222"/>
      <c r="D13" s="82">
        <v>0.5</v>
      </c>
      <c r="E13" s="82">
        <v>25.27</v>
      </c>
      <c r="F13" s="82">
        <v>7.34</v>
      </c>
      <c r="G13" s="87">
        <v>88.5</v>
      </c>
      <c r="H13" s="82">
        <v>1.776</v>
      </c>
      <c r="I13" s="82">
        <v>7.71</v>
      </c>
      <c r="M13" s="81"/>
      <c r="N13" s="9"/>
      <c r="O13" s="9"/>
    </row>
    <row r="14" spans="1:18" x14ac:dyDescent="0.2">
      <c r="A14" s="11" t="s">
        <v>72</v>
      </c>
      <c r="B14" s="222">
        <v>38076</v>
      </c>
      <c r="C14" s="222"/>
      <c r="D14" s="82">
        <v>0.6</v>
      </c>
      <c r="E14" s="82">
        <v>25.27</v>
      </c>
      <c r="F14" s="82">
        <v>6.95</v>
      </c>
      <c r="G14" s="87">
        <v>83.8</v>
      </c>
      <c r="H14" s="82">
        <v>1.792</v>
      </c>
      <c r="I14" s="82">
        <v>7.66</v>
      </c>
      <c r="M14" s="81"/>
      <c r="N14" s="9"/>
      <c r="O14" s="9"/>
    </row>
    <row r="16" spans="1:18" x14ac:dyDescent="0.2">
      <c r="A16" s="66" t="s">
        <v>55</v>
      </c>
      <c r="B16" s="222">
        <v>38076</v>
      </c>
      <c r="C16" s="222"/>
      <c r="D16" s="82">
        <v>0.1</v>
      </c>
      <c r="E16" s="82">
        <v>22.9</v>
      </c>
      <c r="F16" s="82">
        <v>14.44</v>
      </c>
      <c r="G16" s="87" t="s">
        <v>5</v>
      </c>
      <c r="H16" s="82">
        <v>57.76</v>
      </c>
      <c r="I16" s="82">
        <v>8.49</v>
      </c>
      <c r="M16" s="82">
        <v>0.55000000000000004</v>
      </c>
      <c r="N16" s="185">
        <v>98</v>
      </c>
      <c r="O16" s="185">
        <v>80</v>
      </c>
      <c r="R16" s="53"/>
    </row>
    <row r="17" spans="1:9" x14ac:dyDescent="0.2">
      <c r="A17" s="11" t="s">
        <v>55</v>
      </c>
      <c r="B17" s="222">
        <v>38076</v>
      </c>
      <c r="C17" s="222"/>
      <c r="D17" s="82">
        <v>1</v>
      </c>
      <c r="E17" s="82">
        <v>20.9</v>
      </c>
      <c r="F17" s="82">
        <v>13.53</v>
      </c>
      <c r="G17" s="87">
        <v>187.8</v>
      </c>
      <c r="H17" s="82">
        <v>56.41</v>
      </c>
      <c r="I17" s="82">
        <v>8.3699999999999992</v>
      </c>
    </row>
    <row r="18" spans="1:9" x14ac:dyDescent="0.2">
      <c r="A18" s="11" t="s">
        <v>55</v>
      </c>
      <c r="B18" s="222">
        <v>38076</v>
      </c>
      <c r="C18" s="222"/>
      <c r="D18" s="82">
        <v>2</v>
      </c>
      <c r="E18" s="82">
        <v>20.37</v>
      </c>
      <c r="F18" s="82">
        <v>11.5</v>
      </c>
      <c r="G18" s="87">
        <v>158.5</v>
      </c>
      <c r="H18" s="82">
        <v>57.13</v>
      </c>
      <c r="I18" s="82">
        <v>8.32</v>
      </c>
    </row>
    <row r="19" spans="1:9" x14ac:dyDescent="0.2">
      <c r="A19" s="11" t="s">
        <v>55</v>
      </c>
      <c r="B19" s="222">
        <v>38076</v>
      </c>
      <c r="C19" s="222"/>
      <c r="D19" s="82">
        <v>3</v>
      </c>
      <c r="E19" s="82">
        <v>20.010000000000002</v>
      </c>
      <c r="F19" s="82">
        <v>9.75</v>
      </c>
      <c r="G19" s="87">
        <v>133.80000000000001</v>
      </c>
      <c r="H19" s="82">
        <v>57.94</v>
      </c>
      <c r="I19" s="82">
        <v>8.2799999999999994</v>
      </c>
    </row>
    <row r="20" spans="1:9" x14ac:dyDescent="0.2">
      <c r="A20" s="11" t="s">
        <v>55</v>
      </c>
      <c r="B20" s="222">
        <v>38076</v>
      </c>
      <c r="C20" s="222"/>
      <c r="D20" s="82">
        <v>4.0999999999999996</v>
      </c>
      <c r="E20" s="82">
        <v>19.670000000000002</v>
      </c>
      <c r="F20" s="82">
        <v>7.75</v>
      </c>
      <c r="G20" s="87">
        <v>105.6</v>
      </c>
      <c r="H20" s="82">
        <v>57.79</v>
      </c>
      <c r="I20" s="82">
        <v>8.25</v>
      </c>
    </row>
    <row r="21" spans="1:9" x14ac:dyDescent="0.2">
      <c r="A21" s="11" t="s">
        <v>55</v>
      </c>
      <c r="B21" s="222">
        <v>38076</v>
      </c>
      <c r="C21" s="222"/>
      <c r="D21" s="82">
        <v>4.9000000000000004</v>
      </c>
      <c r="E21" s="82">
        <v>19.329999999999998</v>
      </c>
      <c r="F21" s="82">
        <v>3.55</v>
      </c>
      <c r="G21" s="87">
        <v>48.1</v>
      </c>
      <c r="H21" s="82">
        <v>57.43</v>
      </c>
      <c r="I21" s="82">
        <v>8.18</v>
      </c>
    </row>
    <row r="22" spans="1:9" x14ac:dyDescent="0.2">
      <c r="A22" s="11" t="s">
        <v>55</v>
      </c>
      <c r="B22" s="222">
        <v>38076</v>
      </c>
      <c r="C22" s="222"/>
      <c r="D22" s="82">
        <v>6.1</v>
      </c>
      <c r="E22" s="82">
        <v>16.829999999999998</v>
      </c>
      <c r="F22" s="82">
        <v>1.72</v>
      </c>
      <c r="G22" s="87">
        <v>22.1</v>
      </c>
      <c r="H22" s="82">
        <v>57.26</v>
      </c>
      <c r="I22" s="82">
        <v>8.0500000000000007</v>
      </c>
    </row>
    <row r="23" spans="1:9" x14ac:dyDescent="0.2">
      <c r="A23" s="11" t="s">
        <v>55</v>
      </c>
      <c r="B23" s="222">
        <v>38076</v>
      </c>
      <c r="C23" s="222"/>
      <c r="D23" s="82">
        <v>7.1</v>
      </c>
      <c r="E23" s="82">
        <v>16.45</v>
      </c>
      <c r="F23" s="82">
        <v>1.1599999999999999</v>
      </c>
      <c r="G23" s="87">
        <v>14.7</v>
      </c>
      <c r="H23" s="82">
        <v>57.22</v>
      </c>
      <c r="I23" s="82">
        <v>8.0299999999999994</v>
      </c>
    </row>
    <row r="24" spans="1:9" x14ac:dyDescent="0.2">
      <c r="A24" s="11" t="s">
        <v>55</v>
      </c>
      <c r="B24" s="222">
        <v>38076</v>
      </c>
      <c r="C24" s="222"/>
      <c r="D24" s="82">
        <v>8.1</v>
      </c>
      <c r="E24" s="82">
        <v>16.18</v>
      </c>
      <c r="F24" s="82">
        <v>0.74</v>
      </c>
      <c r="G24" s="87">
        <v>9.4</v>
      </c>
      <c r="H24" s="82">
        <v>57.16</v>
      </c>
      <c r="I24" s="82">
        <v>8.01</v>
      </c>
    </row>
    <row r="25" spans="1:9" x14ac:dyDescent="0.2">
      <c r="A25" s="11" t="s">
        <v>55</v>
      </c>
      <c r="B25" s="222">
        <v>38076</v>
      </c>
      <c r="C25" s="222"/>
      <c r="D25" s="82">
        <v>8.9</v>
      </c>
      <c r="E25" s="82">
        <v>15.81</v>
      </c>
      <c r="F25" s="82">
        <v>0.6</v>
      </c>
      <c r="G25" s="87">
        <v>7.6</v>
      </c>
      <c r="H25" s="82">
        <v>57.03</v>
      </c>
      <c r="I25" s="82">
        <v>7.98</v>
      </c>
    </row>
    <row r="26" spans="1:9" x14ac:dyDescent="0.2">
      <c r="A26" s="11" t="s">
        <v>55</v>
      </c>
      <c r="B26" s="222">
        <v>38076</v>
      </c>
      <c r="C26" s="222"/>
      <c r="D26" s="82">
        <v>10</v>
      </c>
      <c r="E26" s="82">
        <v>15.06</v>
      </c>
      <c r="F26" s="82">
        <v>0.48</v>
      </c>
      <c r="G26" s="87">
        <v>5.9</v>
      </c>
      <c r="H26" s="82">
        <v>56.99</v>
      </c>
      <c r="I26" s="82">
        <v>7.92</v>
      </c>
    </row>
    <row r="27" spans="1:9" x14ac:dyDescent="0.2">
      <c r="A27" s="11" t="s">
        <v>55</v>
      </c>
      <c r="B27" s="222">
        <v>38076</v>
      </c>
      <c r="C27" s="222"/>
      <c r="D27" s="82">
        <v>10.7</v>
      </c>
      <c r="E27" s="82">
        <v>14.99</v>
      </c>
      <c r="F27" s="82">
        <v>0.35</v>
      </c>
      <c r="G27" s="87">
        <v>4.3</v>
      </c>
      <c r="H27" s="82">
        <v>56.46</v>
      </c>
      <c r="I27" s="82">
        <v>7.9</v>
      </c>
    </row>
    <row r="28" spans="1:9" x14ac:dyDescent="0.2">
      <c r="A28" s="11" t="s">
        <v>55</v>
      </c>
      <c r="B28" s="222">
        <v>38076</v>
      </c>
      <c r="C28" s="222"/>
      <c r="D28" s="82">
        <v>12</v>
      </c>
      <c r="E28" s="82">
        <v>14.96</v>
      </c>
      <c r="F28" s="82">
        <v>0.25</v>
      </c>
      <c r="G28" s="87">
        <v>3.1</v>
      </c>
      <c r="H28" s="82">
        <v>57.09</v>
      </c>
      <c r="I28" s="82">
        <v>7.87</v>
      </c>
    </row>
    <row r="29" spans="1:9" x14ac:dyDescent="0.2">
      <c r="A29" s="11" t="s">
        <v>55</v>
      </c>
      <c r="B29" s="222">
        <v>38076</v>
      </c>
      <c r="C29" s="222"/>
      <c r="D29" s="82">
        <v>12.8</v>
      </c>
      <c r="E29" s="82">
        <v>14.96</v>
      </c>
      <c r="F29" s="82">
        <v>0.2</v>
      </c>
      <c r="G29" s="87">
        <v>2.5</v>
      </c>
      <c r="H29" s="82">
        <v>57.72</v>
      </c>
      <c r="I29" s="82">
        <v>7.87</v>
      </c>
    </row>
    <row r="30" spans="1:9" x14ac:dyDescent="0.2">
      <c r="A30" s="11" t="s">
        <v>55</v>
      </c>
      <c r="B30" s="222">
        <v>38076</v>
      </c>
      <c r="C30" s="222"/>
      <c r="D30" s="82">
        <v>13.1</v>
      </c>
      <c r="E30" s="82">
        <v>14.96</v>
      </c>
      <c r="F30" s="82">
        <v>0.17</v>
      </c>
      <c r="G30" s="87">
        <v>2.1</v>
      </c>
      <c r="H30" s="82">
        <v>57.92</v>
      </c>
      <c r="I30" s="82">
        <v>7.86</v>
      </c>
    </row>
    <row r="31" spans="1:9" x14ac:dyDescent="0.2">
      <c r="A31" s="11" t="s">
        <v>55</v>
      </c>
      <c r="B31" s="222">
        <v>38076</v>
      </c>
      <c r="C31" s="222"/>
      <c r="D31" s="82">
        <v>13.7</v>
      </c>
      <c r="E31" s="82">
        <v>14.96</v>
      </c>
      <c r="F31" s="82">
        <v>0.16</v>
      </c>
      <c r="G31" s="87">
        <v>2</v>
      </c>
      <c r="H31" s="82">
        <v>58.13</v>
      </c>
      <c r="I31" s="82">
        <v>7.86</v>
      </c>
    </row>
    <row r="32" spans="1:9" x14ac:dyDescent="0.2">
      <c r="A32" s="11" t="s">
        <v>55</v>
      </c>
      <c r="B32" s="222">
        <v>38076</v>
      </c>
      <c r="C32" s="222"/>
      <c r="D32" s="82">
        <v>14.1</v>
      </c>
      <c r="E32" s="82">
        <v>14.96</v>
      </c>
      <c r="F32" s="82">
        <v>0.14000000000000001</v>
      </c>
      <c r="G32" s="87">
        <v>1.7</v>
      </c>
      <c r="H32" s="82">
        <v>58.18</v>
      </c>
      <c r="I32" s="82">
        <v>7.86</v>
      </c>
    </row>
    <row r="33" spans="1:18" x14ac:dyDescent="0.2">
      <c r="A33" s="11" t="s">
        <v>55</v>
      </c>
      <c r="B33" s="222">
        <v>38076</v>
      </c>
      <c r="C33" s="222"/>
      <c r="D33" s="82">
        <v>14.5</v>
      </c>
      <c r="E33" s="82">
        <v>14.96</v>
      </c>
      <c r="F33" s="82">
        <v>0.13</v>
      </c>
      <c r="G33" s="87">
        <v>1.6</v>
      </c>
      <c r="H33" s="82">
        <v>58.15</v>
      </c>
      <c r="I33" s="82">
        <v>7.84</v>
      </c>
    </row>
    <row r="34" spans="1:18" x14ac:dyDescent="0.2">
      <c r="M34" s="81"/>
      <c r="N34" s="9"/>
      <c r="O34" s="9"/>
    </row>
    <row r="35" spans="1:18" x14ac:dyDescent="0.2">
      <c r="A35" s="11" t="s">
        <v>58</v>
      </c>
      <c r="B35" s="222">
        <v>38076</v>
      </c>
      <c r="C35" s="222"/>
      <c r="D35" s="82">
        <v>0.2</v>
      </c>
      <c r="E35" s="82">
        <v>22.99</v>
      </c>
      <c r="F35" s="82">
        <v>16.05</v>
      </c>
      <c r="G35" s="87" t="s">
        <v>5</v>
      </c>
      <c r="H35" s="82">
        <v>55.86</v>
      </c>
      <c r="I35" s="82">
        <v>8.5399999999999991</v>
      </c>
      <c r="M35" s="81">
        <v>0.65</v>
      </c>
      <c r="N35" s="185">
        <v>97</v>
      </c>
      <c r="O35" s="185">
        <v>62</v>
      </c>
      <c r="R35" s="53"/>
    </row>
    <row r="36" spans="1:18" x14ac:dyDescent="0.2">
      <c r="A36" s="11" t="s">
        <v>58</v>
      </c>
      <c r="B36" s="222">
        <v>38076</v>
      </c>
      <c r="C36" s="222"/>
      <c r="D36" s="82">
        <v>1</v>
      </c>
      <c r="E36" s="82">
        <v>21.5</v>
      </c>
      <c r="F36" s="82">
        <v>12.76</v>
      </c>
      <c r="G36" s="87">
        <v>178.6</v>
      </c>
      <c r="H36" s="82">
        <v>55.91</v>
      </c>
      <c r="I36" s="82">
        <v>8.36</v>
      </c>
      <c r="M36" s="81"/>
      <c r="N36" s="9"/>
      <c r="O36" s="9"/>
    </row>
    <row r="37" spans="1:18" x14ac:dyDescent="0.2">
      <c r="A37" s="11" t="s">
        <v>58</v>
      </c>
      <c r="B37" s="222">
        <v>38076</v>
      </c>
      <c r="C37" s="222"/>
      <c r="D37" s="82">
        <v>1.9</v>
      </c>
      <c r="E37" s="82">
        <v>21.15</v>
      </c>
      <c r="F37" s="82">
        <v>10.4</v>
      </c>
      <c r="G37" s="87">
        <v>145.19999999999999</v>
      </c>
      <c r="H37" s="82">
        <v>56.86</v>
      </c>
      <c r="I37" s="82">
        <v>8.3000000000000007</v>
      </c>
      <c r="M37" s="81"/>
      <c r="N37" s="9"/>
      <c r="O37" s="9"/>
    </row>
    <row r="38" spans="1:18" x14ac:dyDescent="0.2">
      <c r="A38" s="11" t="s">
        <v>58</v>
      </c>
      <c r="B38" s="222">
        <v>38076</v>
      </c>
      <c r="C38" s="222"/>
      <c r="D38" s="82">
        <v>3</v>
      </c>
      <c r="E38" s="82">
        <v>20.68</v>
      </c>
      <c r="F38" s="82">
        <v>6.63</v>
      </c>
      <c r="G38" s="87">
        <v>92.2</v>
      </c>
      <c r="H38" s="82">
        <v>57.85</v>
      </c>
      <c r="I38" s="82">
        <v>8.25</v>
      </c>
      <c r="M38" s="81"/>
      <c r="N38" s="9"/>
      <c r="O38" s="9"/>
    </row>
    <row r="39" spans="1:18" x14ac:dyDescent="0.2">
      <c r="A39" s="11" t="s">
        <v>58</v>
      </c>
      <c r="B39" s="222">
        <v>38076</v>
      </c>
      <c r="C39" s="222"/>
      <c r="D39" s="82">
        <v>3.9</v>
      </c>
      <c r="E39" s="82">
        <v>20.56</v>
      </c>
      <c r="F39" s="82">
        <v>4.66</v>
      </c>
      <c r="G39" s="87">
        <v>64.599999999999994</v>
      </c>
      <c r="H39" s="82">
        <v>58.12</v>
      </c>
      <c r="I39" s="82">
        <v>8.24</v>
      </c>
      <c r="M39" s="81"/>
      <c r="N39" s="9"/>
      <c r="O39" s="9"/>
    </row>
    <row r="40" spans="1:18" x14ac:dyDescent="0.2">
      <c r="A40" s="11" t="s">
        <v>58</v>
      </c>
      <c r="B40" s="222">
        <v>38076</v>
      </c>
      <c r="C40" s="222"/>
      <c r="D40" s="82">
        <v>4.9000000000000004</v>
      </c>
      <c r="E40" s="82">
        <v>20.420000000000002</v>
      </c>
      <c r="F40" s="82">
        <v>3.93</v>
      </c>
      <c r="G40" s="87">
        <v>54.2</v>
      </c>
      <c r="H40" s="82">
        <v>57.54</v>
      </c>
      <c r="I40" s="82">
        <v>8.23</v>
      </c>
      <c r="M40" s="81"/>
      <c r="N40" s="9"/>
      <c r="O40" s="9"/>
    </row>
    <row r="41" spans="1:18" x14ac:dyDescent="0.2">
      <c r="A41" s="11" t="s">
        <v>58</v>
      </c>
      <c r="B41" s="222">
        <v>38076</v>
      </c>
      <c r="C41" s="222"/>
      <c r="D41" s="82">
        <v>6</v>
      </c>
      <c r="E41" s="82">
        <v>20.260000000000002</v>
      </c>
      <c r="F41" s="82">
        <v>3.41</v>
      </c>
      <c r="G41" s="87">
        <v>46.9</v>
      </c>
      <c r="H41" s="82">
        <v>57.46</v>
      </c>
      <c r="I41" s="82">
        <v>8.23</v>
      </c>
      <c r="M41" s="81"/>
      <c r="N41" s="9"/>
      <c r="O41" s="9"/>
    </row>
    <row r="42" spans="1:18" x14ac:dyDescent="0.2">
      <c r="A42" s="11" t="s">
        <v>58</v>
      </c>
      <c r="B42" s="222">
        <v>38076</v>
      </c>
      <c r="C42" s="222"/>
      <c r="D42" s="82">
        <v>6.9</v>
      </c>
      <c r="E42" s="82">
        <v>19.75</v>
      </c>
      <c r="F42" s="82">
        <v>3.09</v>
      </c>
      <c r="G42" s="87">
        <v>42.1</v>
      </c>
      <c r="H42" s="82">
        <v>57.2</v>
      </c>
      <c r="I42" s="82">
        <v>8.2100000000000009</v>
      </c>
      <c r="M42" s="81"/>
      <c r="N42" s="9"/>
      <c r="O42" s="9"/>
    </row>
    <row r="43" spans="1:18" x14ac:dyDescent="0.2">
      <c r="A43" s="11" t="s">
        <v>58</v>
      </c>
      <c r="B43" s="222">
        <v>38076</v>
      </c>
      <c r="C43" s="222"/>
      <c r="D43" s="82">
        <v>7.5</v>
      </c>
      <c r="E43" s="82">
        <v>19.53</v>
      </c>
      <c r="F43" s="82">
        <v>5.13</v>
      </c>
      <c r="G43" s="87">
        <v>69.599999999999994</v>
      </c>
      <c r="H43" s="82">
        <v>57.2</v>
      </c>
      <c r="I43" s="82">
        <v>8.2100000000000009</v>
      </c>
      <c r="M43" s="81"/>
      <c r="N43" s="9"/>
      <c r="O43" s="9"/>
    </row>
    <row r="44" spans="1:18" x14ac:dyDescent="0.2">
      <c r="A44" s="11" t="s">
        <v>58</v>
      </c>
      <c r="B44" s="222">
        <v>38076</v>
      </c>
      <c r="C44" s="222"/>
      <c r="D44" s="82">
        <v>8.6999999999999993</v>
      </c>
      <c r="E44" s="82">
        <v>19.46</v>
      </c>
      <c r="F44" s="82">
        <v>1.93</v>
      </c>
      <c r="G44" s="87">
        <v>26.1</v>
      </c>
      <c r="H44" s="82">
        <v>56.78</v>
      </c>
      <c r="I44" s="82">
        <v>8.19</v>
      </c>
      <c r="M44" s="81"/>
      <c r="N44" s="9"/>
      <c r="O44" s="9"/>
    </row>
    <row r="45" spans="1:18" x14ac:dyDescent="0.2">
      <c r="A45" s="11" t="s">
        <v>58</v>
      </c>
      <c r="B45" s="222">
        <v>38076</v>
      </c>
      <c r="C45" s="222"/>
      <c r="D45" s="82">
        <v>9</v>
      </c>
      <c r="E45" s="82">
        <v>19.399999999999999</v>
      </c>
      <c r="F45" s="82">
        <v>1.8</v>
      </c>
      <c r="G45" s="87">
        <v>24.7</v>
      </c>
      <c r="H45" s="82">
        <v>56.94</v>
      </c>
      <c r="I45" s="82">
        <v>8.19</v>
      </c>
      <c r="M45" s="81"/>
      <c r="N45" s="9"/>
      <c r="O45" s="9"/>
    </row>
    <row r="46" spans="1:18" x14ac:dyDescent="0.2">
      <c r="A46" s="11" t="s">
        <v>58</v>
      </c>
      <c r="B46" s="222">
        <v>38076</v>
      </c>
      <c r="C46" s="222"/>
      <c r="D46" s="82">
        <v>10</v>
      </c>
      <c r="E46" s="82">
        <v>19.260000000000002</v>
      </c>
      <c r="F46" s="82">
        <v>0.88</v>
      </c>
      <c r="G46" s="87">
        <v>11.8</v>
      </c>
      <c r="H46" s="82">
        <v>56.81</v>
      </c>
      <c r="I46" s="82">
        <v>8.17</v>
      </c>
      <c r="M46" s="81"/>
      <c r="N46" s="9"/>
      <c r="O46" s="9"/>
    </row>
    <row r="47" spans="1:18" x14ac:dyDescent="0.2">
      <c r="A47" s="11" t="s">
        <v>58</v>
      </c>
      <c r="B47" s="222">
        <v>38076</v>
      </c>
      <c r="C47" s="222"/>
      <c r="D47" s="82">
        <v>11</v>
      </c>
      <c r="E47" s="82">
        <v>16.32</v>
      </c>
      <c r="F47" s="82">
        <v>0.18</v>
      </c>
      <c r="G47" s="87">
        <v>2.2000000000000002</v>
      </c>
      <c r="H47" s="82">
        <v>56.64</v>
      </c>
      <c r="I47" s="82">
        <v>8</v>
      </c>
      <c r="M47" s="81"/>
      <c r="N47" s="9"/>
      <c r="O47" s="9"/>
    </row>
    <row r="48" spans="1:18" x14ac:dyDescent="0.2">
      <c r="A48" s="11" t="s">
        <v>58</v>
      </c>
      <c r="B48" s="222">
        <v>38076</v>
      </c>
      <c r="C48" s="222"/>
      <c r="D48" s="82">
        <v>12.1</v>
      </c>
      <c r="E48" s="82">
        <v>15.3</v>
      </c>
      <c r="F48" s="82">
        <v>0.08</v>
      </c>
      <c r="G48" s="87">
        <v>1</v>
      </c>
      <c r="H48" s="82">
        <v>56.87</v>
      </c>
      <c r="I48" s="82">
        <v>7.96</v>
      </c>
      <c r="M48" s="81"/>
      <c r="N48" s="9"/>
      <c r="O48" s="9"/>
    </row>
    <row r="49" spans="1:18" x14ac:dyDescent="0.2">
      <c r="A49" s="11" t="s">
        <v>58</v>
      </c>
      <c r="B49" s="222">
        <v>38076</v>
      </c>
      <c r="C49" s="222"/>
      <c r="D49" s="82">
        <v>12.1</v>
      </c>
      <c r="E49" s="82">
        <v>15.3</v>
      </c>
      <c r="F49" s="82">
        <v>0.05</v>
      </c>
      <c r="G49" s="87">
        <v>0.6</v>
      </c>
      <c r="H49" s="82">
        <v>56.74</v>
      </c>
      <c r="I49" s="82">
        <v>7.95</v>
      </c>
      <c r="M49" s="81"/>
      <c r="N49" s="9"/>
      <c r="O49" s="9"/>
    </row>
    <row r="50" spans="1:18" x14ac:dyDescent="0.2">
      <c r="A50" s="2"/>
      <c r="B50" s="222"/>
      <c r="C50" s="222"/>
      <c r="M50" s="81"/>
      <c r="N50" s="9"/>
      <c r="O50" s="9"/>
    </row>
    <row r="51" spans="1:18" x14ac:dyDescent="0.2">
      <c r="A51" s="11" t="s">
        <v>61</v>
      </c>
      <c r="B51" s="222">
        <v>38076</v>
      </c>
      <c r="C51" s="222"/>
      <c r="D51" s="82">
        <v>0.1</v>
      </c>
      <c r="E51" s="82">
        <v>22.45</v>
      </c>
      <c r="F51" s="82">
        <v>12.55</v>
      </c>
      <c r="G51" s="87">
        <v>179.4</v>
      </c>
      <c r="H51" s="82">
        <v>57.48</v>
      </c>
      <c r="I51" s="82">
        <v>8.48</v>
      </c>
      <c r="M51" s="81">
        <v>0.75</v>
      </c>
      <c r="N51" s="185">
        <v>32</v>
      </c>
      <c r="O51" s="185">
        <v>38</v>
      </c>
      <c r="R51" s="53"/>
    </row>
    <row r="52" spans="1:18" x14ac:dyDescent="0.2">
      <c r="A52" s="11" t="s">
        <v>61</v>
      </c>
      <c r="B52" s="222">
        <v>38076</v>
      </c>
      <c r="C52" s="222"/>
      <c r="D52" s="82">
        <v>0.9</v>
      </c>
      <c r="E52" s="82">
        <v>21.62</v>
      </c>
      <c r="F52" s="82">
        <v>11.44</v>
      </c>
      <c r="G52" s="87">
        <v>160.19999999999999</v>
      </c>
      <c r="H52" s="82">
        <v>56.3</v>
      </c>
      <c r="I52" s="82">
        <v>8.4600000000000009</v>
      </c>
      <c r="M52" s="81"/>
      <c r="N52" s="9"/>
      <c r="O52" s="9"/>
    </row>
    <row r="53" spans="1:18" x14ac:dyDescent="0.2">
      <c r="A53" s="11" t="s">
        <v>61</v>
      </c>
      <c r="B53" s="222">
        <v>38076</v>
      </c>
      <c r="C53" s="222"/>
      <c r="D53" s="82">
        <v>2</v>
      </c>
      <c r="E53" s="82">
        <v>20.05</v>
      </c>
      <c r="F53" s="82">
        <v>2.64</v>
      </c>
      <c r="G53" s="87">
        <v>36</v>
      </c>
      <c r="H53" s="82">
        <v>56.74</v>
      </c>
      <c r="I53" s="82">
        <v>8.2200000000000006</v>
      </c>
      <c r="M53" s="81"/>
      <c r="N53" s="9"/>
      <c r="O53" s="9"/>
    </row>
    <row r="54" spans="1:18" x14ac:dyDescent="0.2">
      <c r="A54" s="11" t="s">
        <v>61</v>
      </c>
      <c r="B54" s="222">
        <v>38076</v>
      </c>
      <c r="C54" s="222"/>
      <c r="D54" s="82">
        <v>3</v>
      </c>
      <c r="E54" s="82">
        <v>18.91</v>
      </c>
      <c r="F54" s="82">
        <v>2.6</v>
      </c>
      <c r="G54" s="87">
        <v>35</v>
      </c>
      <c r="H54" s="82">
        <v>58.16</v>
      </c>
      <c r="I54" s="82">
        <v>8.19</v>
      </c>
      <c r="M54" s="81"/>
      <c r="N54" s="9"/>
      <c r="O54" s="9"/>
    </row>
    <row r="55" spans="1:18" x14ac:dyDescent="0.2">
      <c r="A55" s="11" t="s">
        <v>61</v>
      </c>
      <c r="B55" s="222">
        <v>38076</v>
      </c>
      <c r="C55" s="222"/>
      <c r="D55" s="82">
        <v>4</v>
      </c>
      <c r="E55" s="82">
        <v>18.399999999999999</v>
      </c>
      <c r="F55" s="82">
        <v>1.74</v>
      </c>
      <c r="G55" s="87">
        <v>23.3</v>
      </c>
      <c r="H55" s="82">
        <v>58.33</v>
      </c>
      <c r="I55" s="82">
        <v>8.17</v>
      </c>
      <c r="M55" s="81"/>
      <c r="N55" s="9"/>
      <c r="O55" s="9"/>
    </row>
    <row r="56" spans="1:18" x14ac:dyDescent="0.2">
      <c r="A56" s="11" t="s">
        <v>61</v>
      </c>
      <c r="B56" s="222">
        <v>38076</v>
      </c>
      <c r="C56" s="222"/>
      <c r="D56" s="82">
        <v>4</v>
      </c>
      <c r="E56" s="82">
        <v>18.41</v>
      </c>
      <c r="F56" s="82">
        <v>1.76</v>
      </c>
      <c r="G56" s="87">
        <v>23.5</v>
      </c>
      <c r="H56" s="82">
        <v>58.36</v>
      </c>
      <c r="I56" s="82">
        <v>8.17</v>
      </c>
      <c r="M56" s="81"/>
      <c r="N56" s="9"/>
      <c r="O56" s="9"/>
    </row>
    <row r="57" spans="1:18" x14ac:dyDescent="0.2">
      <c r="A57" s="11" t="s">
        <v>61</v>
      </c>
      <c r="B57" s="222">
        <v>38076</v>
      </c>
      <c r="C57" s="222"/>
      <c r="D57" s="82">
        <v>4.9000000000000004</v>
      </c>
      <c r="E57" s="82">
        <v>17.52</v>
      </c>
      <c r="F57" s="82">
        <v>0.28000000000000003</v>
      </c>
      <c r="G57" s="87">
        <v>3.6</v>
      </c>
      <c r="H57" s="82">
        <v>57.84</v>
      </c>
      <c r="I57" s="82">
        <v>8.1</v>
      </c>
      <c r="M57" s="81"/>
      <c r="N57" s="9"/>
      <c r="O57" s="9"/>
    </row>
    <row r="58" spans="1:18" x14ac:dyDescent="0.2">
      <c r="A58" s="11" t="s">
        <v>61</v>
      </c>
      <c r="B58" s="222">
        <v>38076</v>
      </c>
      <c r="C58" s="222"/>
      <c r="D58" s="82">
        <v>4.8</v>
      </c>
      <c r="E58" s="82">
        <v>17.41</v>
      </c>
      <c r="F58" s="82">
        <v>0.15</v>
      </c>
      <c r="G58" s="87">
        <v>2</v>
      </c>
      <c r="H58" s="82">
        <v>57.72</v>
      </c>
      <c r="I58" s="82">
        <v>8.1</v>
      </c>
      <c r="M58" s="81"/>
      <c r="N58" s="9"/>
      <c r="O58" s="9"/>
    </row>
    <row r="59" spans="1:18" x14ac:dyDescent="0.2">
      <c r="A59" s="11" t="s">
        <v>61</v>
      </c>
      <c r="B59" s="222">
        <v>38076</v>
      </c>
      <c r="C59" s="222"/>
      <c r="D59" s="82">
        <v>6</v>
      </c>
      <c r="E59" s="82">
        <v>16.71</v>
      </c>
      <c r="F59" s="82">
        <v>0.05</v>
      </c>
      <c r="G59" s="87">
        <v>0.6</v>
      </c>
      <c r="H59" s="82">
        <v>57.75</v>
      </c>
      <c r="I59" s="82">
        <v>8.0399999999999991</v>
      </c>
      <c r="M59" s="81"/>
      <c r="N59" s="9"/>
      <c r="O59" s="9"/>
    </row>
    <row r="60" spans="1:18" x14ac:dyDescent="0.2">
      <c r="A60" s="11" t="s">
        <v>61</v>
      </c>
      <c r="B60" s="222">
        <v>38076</v>
      </c>
      <c r="C60" s="222"/>
      <c r="D60" s="82">
        <v>7</v>
      </c>
      <c r="E60" s="82">
        <v>15.99</v>
      </c>
      <c r="F60" s="82">
        <v>0.02</v>
      </c>
      <c r="G60" s="87">
        <v>0.3</v>
      </c>
      <c r="H60" s="82">
        <v>57.75</v>
      </c>
      <c r="I60" s="82">
        <v>7.98</v>
      </c>
      <c r="M60" s="81"/>
      <c r="N60" s="9"/>
      <c r="O60" s="9"/>
    </row>
    <row r="61" spans="1:18" x14ac:dyDescent="0.2">
      <c r="A61" s="11" t="s">
        <v>61</v>
      </c>
      <c r="B61" s="222">
        <v>38076</v>
      </c>
      <c r="C61" s="222"/>
      <c r="D61" s="82">
        <v>8.1</v>
      </c>
      <c r="E61" s="82">
        <v>15.75</v>
      </c>
      <c r="F61" s="82">
        <v>0.01</v>
      </c>
      <c r="G61" s="87">
        <v>0.1</v>
      </c>
      <c r="H61" s="82">
        <v>57.57</v>
      </c>
      <c r="I61" s="82">
        <v>7.96</v>
      </c>
      <c r="M61" s="81"/>
      <c r="N61" s="9"/>
      <c r="O61" s="9"/>
    </row>
    <row r="62" spans="1:18" x14ac:dyDescent="0.2">
      <c r="A62" s="11" t="s">
        <v>61</v>
      </c>
      <c r="B62" s="222">
        <v>38076</v>
      </c>
      <c r="C62" s="222"/>
      <c r="D62" s="82">
        <v>7.9</v>
      </c>
      <c r="E62" s="82">
        <v>15.77</v>
      </c>
      <c r="F62" s="82">
        <v>0.01</v>
      </c>
      <c r="G62" s="87">
        <v>0.1</v>
      </c>
      <c r="H62" s="82">
        <v>57.6</v>
      </c>
      <c r="I62" s="82">
        <v>7.96</v>
      </c>
      <c r="M62" s="81"/>
      <c r="N62" s="9"/>
      <c r="O62" s="9"/>
    </row>
    <row r="63" spans="1:18" x14ac:dyDescent="0.2">
      <c r="A63" s="11" t="s">
        <v>61</v>
      </c>
      <c r="B63" s="222">
        <v>38076</v>
      </c>
      <c r="C63" s="222"/>
      <c r="D63" s="82">
        <v>9.1</v>
      </c>
      <c r="E63" s="82">
        <v>15.68</v>
      </c>
      <c r="F63" s="74" t="s">
        <v>94</v>
      </c>
      <c r="G63" s="143" t="s">
        <v>93</v>
      </c>
      <c r="H63" s="82">
        <v>57.51</v>
      </c>
      <c r="I63" s="82">
        <v>7.95</v>
      </c>
      <c r="M63" s="81"/>
      <c r="N63" s="9"/>
      <c r="O63" s="9"/>
    </row>
    <row r="64" spans="1:18" x14ac:dyDescent="0.2">
      <c r="A64" s="11" t="s">
        <v>61</v>
      </c>
      <c r="B64" s="222">
        <v>38076</v>
      </c>
      <c r="C64" s="222"/>
      <c r="D64" s="82">
        <v>9.8000000000000007</v>
      </c>
      <c r="E64" s="82">
        <v>15.57</v>
      </c>
      <c r="F64" s="74" t="s">
        <v>94</v>
      </c>
      <c r="G64" s="143" t="s">
        <v>93</v>
      </c>
      <c r="H64" s="82">
        <v>57.34</v>
      </c>
      <c r="I64" s="82">
        <v>7.95</v>
      </c>
      <c r="M64" s="81"/>
      <c r="N64" s="9"/>
      <c r="O64" s="9"/>
    </row>
    <row r="65" spans="1:18" x14ac:dyDescent="0.2">
      <c r="A65" s="11" t="s">
        <v>61</v>
      </c>
      <c r="B65" s="222">
        <v>38076</v>
      </c>
      <c r="C65" s="222"/>
      <c r="D65" s="82">
        <v>11.1</v>
      </c>
      <c r="E65" s="82">
        <v>15.44</v>
      </c>
      <c r="F65" s="74" t="s">
        <v>94</v>
      </c>
      <c r="G65" s="143" t="s">
        <v>93</v>
      </c>
      <c r="H65" s="82">
        <v>57.2</v>
      </c>
      <c r="I65" s="82">
        <v>7.95</v>
      </c>
      <c r="M65" s="81"/>
      <c r="N65" s="9"/>
      <c r="O65" s="9"/>
    </row>
    <row r="66" spans="1:18" x14ac:dyDescent="0.2">
      <c r="A66" s="11" t="s">
        <v>61</v>
      </c>
      <c r="B66" s="222">
        <v>38076</v>
      </c>
      <c r="C66" s="222"/>
      <c r="D66" s="82">
        <v>12</v>
      </c>
      <c r="E66" s="82">
        <v>15.34</v>
      </c>
      <c r="F66" s="74" t="s">
        <v>94</v>
      </c>
      <c r="G66" s="143" t="s">
        <v>93</v>
      </c>
      <c r="H66" s="82">
        <v>57.02</v>
      </c>
      <c r="I66" s="82">
        <v>7.95</v>
      </c>
      <c r="M66" s="81"/>
      <c r="N66" s="9"/>
      <c r="O66" s="9"/>
    </row>
    <row r="67" spans="1:18" x14ac:dyDescent="0.2">
      <c r="A67" s="11" t="s">
        <v>61</v>
      </c>
      <c r="B67" s="222">
        <v>38076</v>
      </c>
      <c r="C67" s="222"/>
      <c r="D67" s="82">
        <v>13.1</v>
      </c>
      <c r="E67" s="82">
        <v>15.34</v>
      </c>
      <c r="F67" s="74" t="s">
        <v>94</v>
      </c>
      <c r="G67" s="143" t="s">
        <v>93</v>
      </c>
      <c r="H67" s="82">
        <v>56.81</v>
      </c>
      <c r="I67" s="82">
        <v>7.94</v>
      </c>
      <c r="M67" s="81"/>
      <c r="N67" s="9"/>
      <c r="O67" s="9"/>
    </row>
    <row r="68" spans="1:18" x14ac:dyDescent="0.2">
      <c r="A68" s="11" t="s">
        <v>61</v>
      </c>
      <c r="B68" s="222">
        <v>38076</v>
      </c>
      <c r="C68" s="222"/>
      <c r="D68" s="82">
        <v>13.9</v>
      </c>
      <c r="E68" s="82">
        <v>15.34</v>
      </c>
      <c r="F68" s="74" t="s">
        <v>94</v>
      </c>
      <c r="G68" s="143" t="s">
        <v>93</v>
      </c>
      <c r="H68" s="82">
        <v>57.49</v>
      </c>
      <c r="I68" s="82">
        <v>7.89</v>
      </c>
      <c r="M68" s="81"/>
      <c r="N68" s="9"/>
      <c r="O68" s="9"/>
    </row>
    <row r="69" spans="1:18" x14ac:dyDescent="0.2">
      <c r="M69" s="81"/>
      <c r="N69" s="9"/>
      <c r="O69" s="9"/>
    </row>
    <row r="71" spans="1:18" x14ac:dyDescent="0.2">
      <c r="A71" t="s">
        <v>7</v>
      </c>
      <c r="B71" s="220">
        <v>38153</v>
      </c>
      <c r="D71" s="69">
        <v>0.1</v>
      </c>
      <c r="E71" s="69">
        <v>28.31</v>
      </c>
      <c r="F71" s="145" t="s">
        <v>98</v>
      </c>
      <c r="G71" s="52">
        <v>76.400000000000006</v>
      </c>
      <c r="H71" s="69">
        <v>3</v>
      </c>
      <c r="I71" s="69">
        <v>7.67</v>
      </c>
      <c r="J71" s="52">
        <v>97.6</v>
      </c>
      <c r="K71" s="52">
        <v>82.3</v>
      </c>
    </row>
    <row r="73" spans="1:18" x14ac:dyDescent="0.2">
      <c r="A73" t="s">
        <v>36</v>
      </c>
      <c r="B73" s="220">
        <v>38153</v>
      </c>
      <c r="D73" s="69">
        <v>0.1</v>
      </c>
      <c r="E73" s="69">
        <v>29.03</v>
      </c>
      <c r="F73" s="145" t="s">
        <v>98</v>
      </c>
      <c r="G73" s="52">
        <v>75</v>
      </c>
      <c r="H73" s="69">
        <v>3.4</v>
      </c>
      <c r="I73" s="69">
        <v>7.65</v>
      </c>
      <c r="J73" s="52">
        <v>130.4</v>
      </c>
      <c r="K73" s="52">
        <v>93.2</v>
      </c>
    </row>
    <row r="75" spans="1:18" x14ac:dyDescent="0.2">
      <c r="A75" t="s">
        <v>72</v>
      </c>
      <c r="B75" s="220">
        <v>38153</v>
      </c>
      <c r="D75" s="69">
        <v>0.1</v>
      </c>
      <c r="E75" s="69">
        <v>30.13</v>
      </c>
      <c r="F75" s="145" t="s">
        <v>98</v>
      </c>
      <c r="G75" s="52">
        <v>72.3</v>
      </c>
      <c r="H75" s="69">
        <v>1.8819999999999999</v>
      </c>
      <c r="I75" s="69">
        <v>7.69</v>
      </c>
      <c r="J75" s="52">
        <v>124.6</v>
      </c>
      <c r="K75" s="52">
        <v>20.5</v>
      </c>
    </row>
    <row r="77" spans="1:18" x14ac:dyDescent="0.2">
      <c r="A77" t="s">
        <v>55</v>
      </c>
      <c r="B77" s="220">
        <v>38153</v>
      </c>
      <c r="D77" s="69">
        <v>0.1</v>
      </c>
      <c r="E77" s="69">
        <v>31.59</v>
      </c>
      <c r="F77" s="145" t="s">
        <v>98</v>
      </c>
      <c r="G77" s="52">
        <v>337.9</v>
      </c>
      <c r="H77" s="69">
        <v>59.155000000000001</v>
      </c>
      <c r="I77" s="69">
        <v>8.51</v>
      </c>
      <c r="J77" s="52">
        <v>115</v>
      </c>
      <c r="K77" s="52">
        <v>5.2</v>
      </c>
      <c r="M77" s="80">
        <v>0.4</v>
      </c>
      <c r="N77" s="185">
        <v>75</v>
      </c>
      <c r="O77" s="185">
        <v>66</v>
      </c>
      <c r="R77" s="53"/>
    </row>
    <row r="78" spans="1:18" x14ac:dyDescent="0.2">
      <c r="A78" t="s">
        <v>55</v>
      </c>
      <c r="B78" s="220">
        <v>38153</v>
      </c>
      <c r="D78" s="69">
        <v>1</v>
      </c>
      <c r="E78" s="69">
        <v>28.25</v>
      </c>
      <c r="F78" s="145" t="s">
        <v>98</v>
      </c>
      <c r="G78" s="52">
        <v>210.2</v>
      </c>
      <c r="H78" s="69">
        <v>59.328000000000003</v>
      </c>
      <c r="I78" s="69">
        <v>8.6199999999999992</v>
      </c>
      <c r="J78" s="52">
        <v>117.9</v>
      </c>
      <c r="K78" s="52">
        <v>17.600000000000001</v>
      </c>
    </row>
    <row r="79" spans="1:18" x14ac:dyDescent="0.2">
      <c r="A79" t="s">
        <v>55</v>
      </c>
      <c r="B79" s="220">
        <v>38153</v>
      </c>
      <c r="D79" s="69">
        <v>2</v>
      </c>
      <c r="E79" s="69">
        <v>26.35</v>
      </c>
      <c r="F79" s="145" t="s">
        <v>98</v>
      </c>
      <c r="G79" s="52">
        <v>103.7</v>
      </c>
      <c r="H79" s="69">
        <v>59.021999999999998</v>
      </c>
      <c r="I79" s="69">
        <v>8.34</v>
      </c>
      <c r="J79" s="52">
        <v>120.2</v>
      </c>
      <c r="K79" s="52">
        <v>6.2</v>
      </c>
    </row>
    <row r="80" spans="1:18" x14ac:dyDescent="0.2">
      <c r="A80" t="s">
        <v>55</v>
      </c>
      <c r="B80" s="220">
        <v>38153</v>
      </c>
      <c r="D80" s="69">
        <v>3</v>
      </c>
      <c r="E80" s="69">
        <v>26.15</v>
      </c>
      <c r="F80" s="145" t="s">
        <v>98</v>
      </c>
      <c r="G80" s="52">
        <v>41.4</v>
      </c>
      <c r="H80" s="69">
        <v>59.216999999999999</v>
      </c>
      <c r="I80" s="69">
        <v>8.32</v>
      </c>
      <c r="J80" s="52">
        <v>117.4</v>
      </c>
      <c r="K80" s="52">
        <v>4.8</v>
      </c>
      <c r="N80" s="10"/>
      <c r="O80" s="10"/>
    </row>
    <row r="81" spans="1:18" x14ac:dyDescent="0.2">
      <c r="A81" t="s">
        <v>55</v>
      </c>
      <c r="B81" s="220">
        <v>38153</v>
      </c>
      <c r="D81" s="69">
        <v>4</v>
      </c>
      <c r="E81" s="69">
        <v>25.62</v>
      </c>
      <c r="F81" s="145" t="s">
        <v>98</v>
      </c>
      <c r="G81" s="52">
        <v>15.7</v>
      </c>
      <c r="H81" s="69">
        <v>59.354999999999997</v>
      </c>
      <c r="I81" s="69">
        <v>8.27</v>
      </c>
      <c r="J81" s="52">
        <v>-47.7</v>
      </c>
      <c r="K81" s="52">
        <v>4.5</v>
      </c>
    </row>
    <row r="82" spans="1:18" x14ac:dyDescent="0.2">
      <c r="A82" t="s">
        <v>55</v>
      </c>
      <c r="B82" s="220">
        <v>38153</v>
      </c>
      <c r="D82" s="69">
        <v>5</v>
      </c>
      <c r="E82" s="69">
        <v>25.31</v>
      </c>
      <c r="F82" s="145" t="s">
        <v>98</v>
      </c>
      <c r="G82" s="52">
        <v>4.8</v>
      </c>
      <c r="H82" s="69">
        <v>59.372999999999998</v>
      </c>
      <c r="I82" s="69">
        <v>8.27</v>
      </c>
      <c r="J82" s="52">
        <v>-144.4</v>
      </c>
      <c r="K82" s="52">
        <v>2.1</v>
      </c>
    </row>
    <row r="83" spans="1:18" x14ac:dyDescent="0.2">
      <c r="A83" t="s">
        <v>55</v>
      </c>
      <c r="B83" s="220">
        <v>38153</v>
      </c>
      <c r="D83" s="69">
        <v>6</v>
      </c>
      <c r="E83" s="69">
        <v>25.18</v>
      </c>
      <c r="F83" s="145" t="s">
        <v>98</v>
      </c>
      <c r="G83" s="52">
        <v>3.7</v>
      </c>
      <c r="H83" s="69">
        <v>59.37</v>
      </c>
      <c r="I83" s="69">
        <v>8.27</v>
      </c>
      <c r="J83" s="52">
        <v>-184.5</v>
      </c>
      <c r="K83" s="52">
        <v>2.2000000000000002</v>
      </c>
    </row>
    <row r="84" spans="1:18" x14ac:dyDescent="0.2">
      <c r="A84" t="s">
        <v>55</v>
      </c>
      <c r="B84" s="220">
        <v>38153</v>
      </c>
      <c r="D84" s="69">
        <v>7</v>
      </c>
      <c r="E84" s="69">
        <v>24.95</v>
      </c>
      <c r="F84" s="145" t="s">
        <v>98</v>
      </c>
      <c r="G84" s="52">
        <v>3.4</v>
      </c>
      <c r="H84" s="69">
        <v>59.37</v>
      </c>
      <c r="I84" s="69">
        <v>8.26</v>
      </c>
      <c r="J84" s="52">
        <v>-212.6</v>
      </c>
      <c r="K84" s="52">
        <v>1.3</v>
      </c>
      <c r="M84" s="185"/>
    </row>
    <row r="85" spans="1:18" x14ac:dyDescent="0.2">
      <c r="A85" t="s">
        <v>55</v>
      </c>
      <c r="B85" s="220">
        <v>38153</v>
      </c>
      <c r="D85" s="69">
        <v>8</v>
      </c>
      <c r="E85" s="69">
        <v>24.77</v>
      </c>
      <c r="F85" s="145" t="s">
        <v>98</v>
      </c>
      <c r="G85" s="52">
        <v>3.4</v>
      </c>
      <c r="H85" s="69">
        <v>59.390999999999998</v>
      </c>
      <c r="I85" s="69">
        <v>8.25</v>
      </c>
      <c r="J85" s="52">
        <v>-233.3</v>
      </c>
      <c r="K85" s="52">
        <v>0.9</v>
      </c>
    </row>
    <row r="86" spans="1:18" x14ac:dyDescent="0.2">
      <c r="A86" t="s">
        <v>55</v>
      </c>
      <c r="B86" s="220">
        <v>38153</v>
      </c>
      <c r="D86" s="69">
        <v>9</v>
      </c>
      <c r="E86" s="69">
        <v>24.69</v>
      </c>
      <c r="F86" s="145" t="s">
        <v>98</v>
      </c>
      <c r="G86" s="52">
        <v>3.3</v>
      </c>
      <c r="H86" s="69">
        <v>59.371000000000002</v>
      </c>
      <c r="I86" s="69">
        <v>8.25</v>
      </c>
      <c r="J86" s="52">
        <v>-247</v>
      </c>
      <c r="K86" s="52">
        <v>0.8</v>
      </c>
    </row>
    <row r="87" spans="1:18" x14ac:dyDescent="0.2">
      <c r="A87" t="s">
        <v>55</v>
      </c>
      <c r="B87" s="220">
        <v>38153</v>
      </c>
      <c r="D87" s="69">
        <v>10</v>
      </c>
      <c r="E87" s="69">
        <v>24.66</v>
      </c>
      <c r="F87" s="145" t="s">
        <v>98</v>
      </c>
      <c r="G87" s="52">
        <v>3.3</v>
      </c>
      <c r="H87" s="69">
        <v>59.359000000000002</v>
      </c>
      <c r="I87" s="69">
        <v>8.26</v>
      </c>
      <c r="J87" s="52">
        <v>-255.1</v>
      </c>
      <c r="K87" s="52">
        <v>0.8</v>
      </c>
    </row>
    <row r="88" spans="1:18" x14ac:dyDescent="0.2">
      <c r="A88" t="s">
        <v>55</v>
      </c>
      <c r="B88" s="220">
        <v>38153</v>
      </c>
      <c r="D88" s="69">
        <v>11</v>
      </c>
      <c r="E88" s="69">
        <v>24.54</v>
      </c>
      <c r="F88" s="145" t="s">
        <v>98</v>
      </c>
      <c r="G88" s="52">
        <v>3.3</v>
      </c>
      <c r="H88" s="69">
        <v>59.335999999999999</v>
      </c>
      <c r="I88" s="69">
        <v>8.25</v>
      </c>
      <c r="J88" s="52">
        <v>-263.3</v>
      </c>
      <c r="K88" s="52">
        <v>1</v>
      </c>
    </row>
    <row r="89" spans="1:18" x14ac:dyDescent="0.2">
      <c r="A89" t="s">
        <v>55</v>
      </c>
      <c r="B89" s="220">
        <v>38153</v>
      </c>
      <c r="D89" s="69">
        <v>12</v>
      </c>
      <c r="E89" s="69">
        <v>24.35</v>
      </c>
      <c r="F89" s="145" t="s">
        <v>98</v>
      </c>
      <c r="G89" s="52">
        <v>3.5</v>
      </c>
      <c r="H89" s="69">
        <v>59.36</v>
      </c>
      <c r="I89" s="69">
        <v>8.23</v>
      </c>
      <c r="J89" s="52">
        <v>-276.5</v>
      </c>
      <c r="K89" s="52">
        <v>1</v>
      </c>
    </row>
    <row r="90" spans="1:18" x14ac:dyDescent="0.2">
      <c r="A90" t="s">
        <v>55</v>
      </c>
      <c r="B90" s="220">
        <v>38153</v>
      </c>
      <c r="D90" s="69">
        <v>13</v>
      </c>
      <c r="E90" s="69">
        <v>24.16</v>
      </c>
      <c r="F90" s="145" t="s">
        <v>98</v>
      </c>
      <c r="G90" s="52">
        <v>3.7</v>
      </c>
      <c r="H90" s="69">
        <v>59.360999999999997</v>
      </c>
      <c r="I90" s="69">
        <v>8.1999999999999993</v>
      </c>
      <c r="J90" s="52">
        <v>-290.39999999999998</v>
      </c>
      <c r="K90" s="52">
        <v>1.2</v>
      </c>
    </row>
    <row r="91" spans="1:18" x14ac:dyDescent="0.2">
      <c r="A91" t="s">
        <v>55</v>
      </c>
      <c r="B91" s="220">
        <v>38153</v>
      </c>
      <c r="D91" s="69">
        <v>14</v>
      </c>
      <c r="E91" s="69">
        <v>23.39</v>
      </c>
      <c r="F91" s="145" t="s">
        <v>98</v>
      </c>
      <c r="G91" s="52">
        <v>3.8</v>
      </c>
      <c r="H91" s="69">
        <v>59.337000000000003</v>
      </c>
      <c r="I91" s="69">
        <v>8.1300000000000008</v>
      </c>
      <c r="J91" s="52">
        <v>-307.60000000000002</v>
      </c>
      <c r="K91" s="52">
        <v>0.9</v>
      </c>
    </row>
    <row r="92" spans="1:18" x14ac:dyDescent="0.2">
      <c r="A92" t="s">
        <v>55</v>
      </c>
      <c r="B92" s="220">
        <v>38153</v>
      </c>
      <c r="D92" s="69">
        <v>14.5</v>
      </c>
      <c r="E92" s="69">
        <v>23.17</v>
      </c>
      <c r="F92" s="145" t="s">
        <v>98</v>
      </c>
      <c r="G92" s="52">
        <v>4.4000000000000004</v>
      </c>
      <c r="H92" s="69">
        <v>59.293999999999997</v>
      </c>
      <c r="I92" s="69">
        <v>8.1300000000000008</v>
      </c>
      <c r="J92" s="52">
        <v>-324.39999999999998</v>
      </c>
      <c r="K92" s="52">
        <v>1</v>
      </c>
    </row>
    <row r="94" spans="1:18" x14ac:dyDescent="0.2">
      <c r="A94" t="s">
        <v>58</v>
      </c>
      <c r="B94" s="220">
        <v>38153</v>
      </c>
      <c r="D94" s="69">
        <v>0.1</v>
      </c>
      <c r="E94" s="69">
        <v>29.85</v>
      </c>
      <c r="F94" s="145" t="s">
        <v>98</v>
      </c>
      <c r="G94" s="52">
        <v>370.5</v>
      </c>
      <c r="H94" s="69">
        <v>59.987000000000002</v>
      </c>
      <c r="I94" s="69">
        <v>8.8000000000000007</v>
      </c>
      <c r="J94" s="52">
        <v>95.4</v>
      </c>
      <c r="K94" s="52">
        <v>9.8000000000000007</v>
      </c>
      <c r="M94" s="80">
        <v>0.4</v>
      </c>
      <c r="N94" s="185">
        <v>48</v>
      </c>
      <c r="O94" s="185">
        <v>40</v>
      </c>
      <c r="R94" s="53"/>
    </row>
    <row r="95" spans="1:18" x14ac:dyDescent="0.2">
      <c r="A95" t="s">
        <v>58</v>
      </c>
      <c r="B95" s="220">
        <v>38153</v>
      </c>
      <c r="D95" s="69">
        <v>1</v>
      </c>
      <c r="E95" s="69">
        <v>26.9</v>
      </c>
      <c r="F95" s="145" t="s">
        <v>98</v>
      </c>
      <c r="G95" s="52">
        <v>225</v>
      </c>
      <c r="H95" s="69">
        <v>58.893000000000001</v>
      </c>
      <c r="I95" s="69">
        <v>8.48</v>
      </c>
      <c r="J95" s="52">
        <v>100.4</v>
      </c>
      <c r="K95" s="52">
        <v>13.3</v>
      </c>
    </row>
    <row r="96" spans="1:18" x14ac:dyDescent="0.2">
      <c r="A96" t="s">
        <v>58</v>
      </c>
      <c r="B96" s="220">
        <v>38153</v>
      </c>
      <c r="D96" s="69">
        <v>2</v>
      </c>
      <c r="E96" s="69">
        <v>26.64</v>
      </c>
      <c r="F96" s="145" t="s">
        <v>98</v>
      </c>
      <c r="G96" s="52">
        <v>151.1</v>
      </c>
      <c r="H96" s="69">
        <v>59.012999999999998</v>
      </c>
      <c r="I96" s="69">
        <v>8.43</v>
      </c>
      <c r="J96" s="52">
        <v>101</v>
      </c>
      <c r="K96" s="52">
        <v>11.9</v>
      </c>
    </row>
    <row r="97" spans="1:18" x14ac:dyDescent="0.2">
      <c r="A97" t="s">
        <v>58</v>
      </c>
      <c r="B97" s="220">
        <v>38153</v>
      </c>
      <c r="D97" s="69">
        <v>3</v>
      </c>
      <c r="E97" s="69">
        <v>26.59</v>
      </c>
      <c r="F97" s="145" t="s">
        <v>98</v>
      </c>
      <c r="G97" s="52">
        <v>108.8</v>
      </c>
      <c r="H97" s="69">
        <v>59.204000000000001</v>
      </c>
      <c r="I97" s="69">
        <v>8.41</v>
      </c>
      <c r="J97" s="52">
        <v>100.6</v>
      </c>
      <c r="K97" s="52">
        <v>11.1</v>
      </c>
    </row>
    <row r="98" spans="1:18" x14ac:dyDescent="0.2">
      <c r="A98" t="s">
        <v>58</v>
      </c>
      <c r="B98" s="220">
        <v>38153</v>
      </c>
      <c r="D98" s="69">
        <v>4</v>
      </c>
      <c r="E98" s="69">
        <v>26.52</v>
      </c>
      <c r="F98" s="145" t="s">
        <v>98</v>
      </c>
      <c r="G98" s="52">
        <v>98.1</v>
      </c>
      <c r="H98" s="69">
        <v>59.363999999999997</v>
      </c>
      <c r="I98" s="69">
        <v>8.41</v>
      </c>
      <c r="J98" s="52">
        <v>100.1</v>
      </c>
      <c r="K98" s="52">
        <v>10.8</v>
      </c>
    </row>
    <row r="99" spans="1:18" x14ac:dyDescent="0.2">
      <c r="A99" t="s">
        <v>58</v>
      </c>
      <c r="B99" s="220">
        <v>38153</v>
      </c>
      <c r="D99" s="69">
        <v>5</v>
      </c>
      <c r="E99" s="69">
        <v>26.31</v>
      </c>
      <c r="F99" s="145" t="s">
        <v>98</v>
      </c>
      <c r="G99" s="52">
        <v>84</v>
      </c>
      <c r="H99" s="69">
        <v>59.531999999999996</v>
      </c>
      <c r="I99" s="69">
        <v>8.3699999999999992</v>
      </c>
      <c r="J99" s="52">
        <v>100</v>
      </c>
      <c r="K99" s="52">
        <v>9.1999999999999993</v>
      </c>
    </row>
    <row r="100" spans="1:18" x14ac:dyDescent="0.2">
      <c r="A100" t="s">
        <v>58</v>
      </c>
      <c r="B100" s="220">
        <v>38153</v>
      </c>
      <c r="D100" s="69">
        <v>6</v>
      </c>
      <c r="E100" s="69">
        <v>25.91</v>
      </c>
      <c r="F100" s="145" t="s">
        <v>98</v>
      </c>
      <c r="G100" s="52">
        <v>51.2</v>
      </c>
      <c r="H100" s="69">
        <v>59.643000000000001</v>
      </c>
      <c r="I100" s="69">
        <v>8.33</v>
      </c>
      <c r="J100" s="52">
        <v>100.1</v>
      </c>
      <c r="K100" s="52">
        <v>9.1</v>
      </c>
    </row>
    <row r="101" spans="1:18" x14ac:dyDescent="0.2">
      <c r="A101" t="s">
        <v>58</v>
      </c>
      <c r="B101" s="220">
        <v>38153</v>
      </c>
      <c r="D101" s="69">
        <v>7</v>
      </c>
      <c r="E101" s="69">
        <v>25.85</v>
      </c>
      <c r="F101" s="145" t="s">
        <v>98</v>
      </c>
      <c r="G101" s="52">
        <v>35.700000000000003</v>
      </c>
      <c r="H101" s="69">
        <v>59.691000000000003</v>
      </c>
      <c r="I101" s="69">
        <v>8.33</v>
      </c>
      <c r="J101" s="52">
        <v>99.9</v>
      </c>
      <c r="K101" s="52">
        <v>9.1999999999999993</v>
      </c>
    </row>
    <row r="102" spans="1:18" x14ac:dyDescent="0.2">
      <c r="A102" t="s">
        <v>58</v>
      </c>
      <c r="B102" s="220">
        <v>38153</v>
      </c>
      <c r="D102" s="69">
        <v>8</v>
      </c>
      <c r="E102" s="69">
        <v>25.7</v>
      </c>
      <c r="F102" s="145" t="s">
        <v>98</v>
      </c>
      <c r="G102" s="52">
        <v>29.1</v>
      </c>
      <c r="H102" s="69">
        <v>59.707000000000001</v>
      </c>
      <c r="I102" s="69">
        <v>8.33</v>
      </c>
      <c r="J102" s="52">
        <v>98.6</v>
      </c>
      <c r="K102" s="52">
        <v>9.4</v>
      </c>
    </row>
    <row r="103" spans="1:18" x14ac:dyDescent="0.2">
      <c r="A103" t="s">
        <v>58</v>
      </c>
      <c r="B103" s="220">
        <v>38153</v>
      </c>
      <c r="D103" s="69">
        <v>9</v>
      </c>
      <c r="E103" s="69">
        <v>25.52</v>
      </c>
      <c r="F103" s="145" t="s">
        <v>98</v>
      </c>
      <c r="G103" s="52">
        <v>21.3</v>
      </c>
      <c r="H103" s="69">
        <v>59.662999999999997</v>
      </c>
      <c r="I103" s="69">
        <v>8.32</v>
      </c>
      <c r="J103" s="52">
        <v>98.3</v>
      </c>
      <c r="K103" s="52">
        <v>9.9</v>
      </c>
    </row>
    <row r="104" spans="1:18" x14ac:dyDescent="0.2">
      <c r="A104" t="s">
        <v>58</v>
      </c>
      <c r="B104" s="220">
        <v>38153</v>
      </c>
      <c r="D104" s="69">
        <v>10</v>
      </c>
      <c r="E104" s="69">
        <v>25.31</v>
      </c>
      <c r="F104" s="145" t="s">
        <v>98</v>
      </c>
      <c r="G104" s="52">
        <v>9.5</v>
      </c>
      <c r="H104" s="69">
        <v>59.642000000000003</v>
      </c>
      <c r="I104" s="69">
        <v>8.3000000000000007</v>
      </c>
      <c r="J104" s="52">
        <v>96.7</v>
      </c>
      <c r="K104" s="52">
        <v>11.3</v>
      </c>
    </row>
    <row r="105" spans="1:18" x14ac:dyDescent="0.2">
      <c r="A105" t="s">
        <v>58</v>
      </c>
      <c r="B105" s="220">
        <v>38153</v>
      </c>
      <c r="D105" s="69">
        <v>11</v>
      </c>
      <c r="E105" s="69">
        <v>24.96</v>
      </c>
      <c r="F105" s="145" t="s">
        <v>98</v>
      </c>
      <c r="G105" s="52">
        <v>3.3</v>
      </c>
      <c r="H105" s="69">
        <v>59.716000000000001</v>
      </c>
      <c r="I105" s="69">
        <v>8.27</v>
      </c>
      <c r="J105" s="52">
        <v>-183.3</v>
      </c>
      <c r="K105" s="52">
        <v>10</v>
      </c>
    </row>
    <row r="106" spans="1:18" x14ac:dyDescent="0.2">
      <c r="A106" t="s">
        <v>58</v>
      </c>
      <c r="B106" s="220">
        <v>38153</v>
      </c>
      <c r="D106" s="69">
        <v>12</v>
      </c>
      <c r="E106" s="69">
        <v>24.9</v>
      </c>
      <c r="F106" s="145" t="s">
        <v>98</v>
      </c>
      <c r="G106" s="52">
        <v>2.8</v>
      </c>
      <c r="H106" s="69">
        <v>59.723999999999997</v>
      </c>
      <c r="I106" s="69">
        <v>8.27</v>
      </c>
      <c r="J106" s="52">
        <v>-219</v>
      </c>
      <c r="K106" s="52">
        <v>9.4</v>
      </c>
    </row>
    <row r="107" spans="1:18" x14ac:dyDescent="0.2">
      <c r="A107" t="s">
        <v>58</v>
      </c>
      <c r="B107" s="220">
        <v>38153</v>
      </c>
      <c r="D107" s="69">
        <v>12.8</v>
      </c>
      <c r="E107" s="69">
        <v>24.74</v>
      </c>
      <c r="F107" s="145" t="s">
        <v>98</v>
      </c>
      <c r="G107" s="52">
        <v>2.8</v>
      </c>
      <c r="H107" s="69">
        <v>59.771999999999998</v>
      </c>
      <c r="I107" s="69">
        <v>8.26</v>
      </c>
      <c r="J107" s="52">
        <v>-242.2</v>
      </c>
      <c r="K107" s="52">
        <v>9.6</v>
      </c>
    </row>
    <row r="109" spans="1:18" x14ac:dyDescent="0.2">
      <c r="A109" t="s">
        <v>61</v>
      </c>
      <c r="B109" s="220">
        <v>38153</v>
      </c>
      <c r="D109" s="69">
        <v>0.1</v>
      </c>
      <c r="E109" s="69">
        <v>28.66</v>
      </c>
      <c r="F109" s="145" t="s">
        <v>98</v>
      </c>
      <c r="G109" s="52">
        <v>227.4</v>
      </c>
      <c r="H109" s="69">
        <v>58.351999999999997</v>
      </c>
      <c r="I109" s="69">
        <v>8.61</v>
      </c>
      <c r="J109" s="52">
        <v>171.4</v>
      </c>
      <c r="K109" s="52">
        <v>7.48</v>
      </c>
      <c r="M109" s="80">
        <v>0.7</v>
      </c>
      <c r="N109" s="185">
        <v>47</v>
      </c>
      <c r="O109" s="185">
        <v>54</v>
      </c>
      <c r="R109" s="53"/>
    </row>
    <row r="110" spans="1:18" x14ac:dyDescent="0.2">
      <c r="A110" t="s">
        <v>61</v>
      </c>
      <c r="B110" s="220">
        <v>38153</v>
      </c>
      <c r="D110" s="69">
        <v>1</v>
      </c>
      <c r="E110" s="69">
        <v>26.87</v>
      </c>
      <c r="F110" s="145" t="s">
        <v>98</v>
      </c>
      <c r="G110" s="52">
        <v>189.9</v>
      </c>
      <c r="H110" s="69">
        <v>57.83</v>
      </c>
      <c r="I110" s="69">
        <v>8.5500000000000007</v>
      </c>
      <c r="J110" s="52">
        <v>171.6</v>
      </c>
      <c r="K110" s="52">
        <v>12.7</v>
      </c>
    </row>
    <row r="111" spans="1:18" x14ac:dyDescent="0.2">
      <c r="A111" t="s">
        <v>61</v>
      </c>
      <c r="B111" s="220">
        <v>38153</v>
      </c>
      <c r="D111" s="69">
        <v>2</v>
      </c>
      <c r="E111" s="69">
        <v>26.35</v>
      </c>
      <c r="F111" s="145" t="s">
        <v>98</v>
      </c>
      <c r="G111" s="52">
        <v>130.5</v>
      </c>
      <c r="H111" s="69">
        <v>58.16</v>
      </c>
      <c r="I111" s="69">
        <v>8.4700000000000006</v>
      </c>
      <c r="J111" s="52">
        <v>171.8</v>
      </c>
      <c r="K111" s="52">
        <v>9.1999999999999993</v>
      </c>
    </row>
    <row r="112" spans="1:18" x14ac:dyDescent="0.2">
      <c r="A112" t="s">
        <v>61</v>
      </c>
      <c r="B112" s="220">
        <v>38153</v>
      </c>
      <c r="D112" s="69">
        <v>3</v>
      </c>
      <c r="E112" s="69">
        <v>26.21</v>
      </c>
      <c r="F112" s="145" t="s">
        <v>98</v>
      </c>
      <c r="G112" s="52">
        <v>90.8</v>
      </c>
      <c r="H112" s="69">
        <v>58.53</v>
      </c>
      <c r="I112" s="69">
        <v>8.43</v>
      </c>
      <c r="J112" s="52">
        <v>170.8</v>
      </c>
      <c r="K112" s="52">
        <v>8.5</v>
      </c>
    </row>
    <row r="113" spans="1:12" x14ac:dyDescent="0.2">
      <c r="A113" t="s">
        <v>61</v>
      </c>
      <c r="B113" s="220">
        <v>38153</v>
      </c>
      <c r="D113" s="69">
        <v>4</v>
      </c>
      <c r="E113" s="69">
        <v>26.01</v>
      </c>
      <c r="F113" s="145" t="s">
        <v>98</v>
      </c>
      <c r="G113" s="52">
        <v>70.5</v>
      </c>
      <c r="H113" s="69">
        <v>58.84</v>
      </c>
      <c r="I113" s="69">
        <v>8.41</v>
      </c>
      <c r="J113" s="52">
        <v>169.7</v>
      </c>
      <c r="K113" s="52">
        <v>8.6999999999999993</v>
      </c>
    </row>
    <row r="114" spans="1:12" x14ac:dyDescent="0.2">
      <c r="A114" t="s">
        <v>61</v>
      </c>
      <c r="B114" s="220">
        <v>38153</v>
      </c>
      <c r="D114" s="69">
        <v>5</v>
      </c>
      <c r="E114" s="69">
        <v>25.51</v>
      </c>
      <c r="F114" s="145" t="s">
        <v>98</v>
      </c>
      <c r="G114" s="52">
        <v>47.3</v>
      </c>
      <c r="H114" s="69">
        <v>59.122999999999998</v>
      </c>
      <c r="I114" s="69">
        <v>8.3699999999999992</v>
      </c>
      <c r="J114" s="52">
        <v>168.5</v>
      </c>
      <c r="K114" s="52">
        <v>9.1999999999999993</v>
      </c>
    </row>
    <row r="115" spans="1:12" x14ac:dyDescent="0.2">
      <c r="A115" t="s">
        <v>61</v>
      </c>
      <c r="B115" s="220">
        <v>38153</v>
      </c>
      <c r="D115" s="69">
        <v>6</v>
      </c>
      <c r="E115" s="69">
        <v>25.25</v>
      </c>
      <c r="F115" s="145" t="s">
        <v>98</v>
      </c>
      <c r="G115" s="52">
        <v>21.2</v>
      </c>
      <c r="H115" s="69">
        <v>59.301000000000002</v>
      </c>
      <c r="I115" s="69">
        <v>8.33</v>
      </c>
      <c r="J115" s="52">
        <v>167.1</v>
      </c>
      <c r="K115" s="52">
        <v>8.5</v>
      </c>
    </row>
    <row r="116" spans="1:12" x14ac:dyDescent="0.2">
      <c r="A116" t="s">
        <v>61</v>
      </c>
      <c r="B116" s="220">
        <v>38153</v>
      </c>
      <c r="D116" s="69">
        <v>7</v>
      </c>
      <c r="E116" s="69">
        <v>24.3</v>
      </c>
      <c r="F116" s="145" t="s">
        <v>98</v>
      </c>
      <c r="G116" s="52">
        <v>7.1</v>
      </c>
      <c r="H116" s="69">
        <v>59.366</v>
      </c>
      <c r="I116" s="69">
        <v>8.3000000000000007</v>
      </c>
      <c r="J116" s="52">
        <v>-31</v>
      </c>
      <c r="K116" s="52">
        <v>7.6</v>
      </c>
    </row>
    <row r="117" spans="1:12" x14ac:dyDescent="0.2">
      <c r="A117" t="s">
        <v>61</v>
      </c>
      <c r="B117" s="220">
        <v>38153</v>
      </c>
      <c r="D117" s="69">
        <v>8</v>
      </c>
      <c r="E117" s="69">
        <v>24.2</v>
      </c>
      <c r="F117" s="145" t="s">
        <v>98</v>
      </c>
      <c r="G117" s="52">
        <v>3.8</v>
      </c>
      <c r="H117" s="69">
        <v>59.332999999999998</v>
      </c>
      <c r="I117" s="69">
        <v>8.2899999999999991</v>
      </c>
      <c r="J117" s="52">
        <v>-74.900000000000006</v>
      </c>
      <c r="K117" s="52">
        <v>7.1</v>
      </c>
    </row>
    <row r="118" spans="1:12" x14ac:dyDescent="0.2">
      <c r="A118" t="s">
        <v>61</v>
      </c>
      <c r="B118" s="220">
        <v>38153</v>
      </c>
      <c r="D118" s="69">
        <v>9</v>
      </c>
      <c r="E118" s="69">
        <v>24.11</v>
      </c>
      <c r="F118" s="145" t="s">
        <v>98</v>
      </c>
      <c r="G118" s="52">
        <v>4</v>
      </c>
      <c r="H118" s="69">
        <v>59.344000000000001</v>
      </c>
      <c r="I118" s="69">
        <v>8.2899999999999991</v>
      </c>
      <c r="J118" s="52">
        <v>-113.9</v>
      </c>
      <c r="K118" s="52">
        <v>6.9</v>
      </c>
    </row>
    <row r="119" spans="1:12" x14ac:dyDescent="0.2">
      <c r="A119" t="s">
        <v>61</v>
      </c>
      <c r="B119" s="220">
        <v>38153</v>
      </c>
      <c r="D119" s="69">
        <v>10</v>
      </c>
      <c r="E119" s="69">
        <v>24.07</v>
      </c>
      <c r="F119" s="145" t="s">
        <v>98</v>
      </c>
      <c r="G119" s="52">
        <v>4.2</v>
      </c>
      <c r="H119" s="69">
        <v>59.366</v>
      </c>
      <c r="I119" s="69">
        <v>8.2799999999999994</v>
      </c>
      <c r="J119" s="52">
        <v>-153.9</v>
      </c>
      <c r="K119" s="52">
        <v>6.9</v>
      </c>
    </row>
    <row r="120" spans="1:12" x14ac:dyDescent="0.2">
      <c r="A120" t="s">
        <v>61</v>
      </c>
      <c r="B120" s="220">
        <v>38153</v>
      </c>
      <c r="D120" s="69">
        <v>11</v>
      </c>
      <c r="E120" s="69">
        <v>23.94</v>
      </c>
      <c r="F120" s="145" t="s">
        <v>98</v>
      </c>
      <c r="G120" s="52">
        <v>4.3</v>
      </c>
      <c r="H120" s="69">
        <v>59.372</v>
      </c>
      <c r="I120" s="69">
        <v>8.27</v>
      </c>
      <c r="J120" s="52">
        <v>-186.3</v>
      </c>
      <c r="K120" s="52">
        <v>6.5</v>
      </c>
    </row>
    <row r="121" spans="1:12" x14ac:dyDescent="0.2">
      <c r="A121" t="s">
        <v>61</v>
      </c>
      <c r="B121" s="220">
        <v>38153</v>
      </c>
      <c r="D121" s="69">
        <v>12</v>
      </c>
      <c r="E121" s="69">
        <v>23.87</v>
      </c>
      <c r="F121" s="145" t="s">
        <v>98</v>
      </c>
      <c r="G121" s="52">
        <v>4.3</v>
      </c>
      <c r="H121" s="69">
        <v>59.362000000000002</v>
      </c>
      <c r="I121" s="69">
        <v>8.25</v>
      </c>
      <c r="J121" s="52">
        <v>-215.7</v>
      </c>
      <c r="K121" s="52">
        <v>6.7</v>
      </c>
    </row>
    <row r="122" spans="1:12" x14ac:dyDescent="0.2">
      <c r="A122" t="s">
        <v>61</v>
      </c>
      <c r="B122" s="220">
        <v>38153</v>
      </c>
      <c r="D122" s="69">
        <v>13</v>
      </c>
      <c r="E122" s="69">
        <v>23.54</v>
      </c>
      <c r="F122" s="145" t="s">
        <v>98</v>
      </c>
      <c r="G122" s="52">
        <v>4.4000000000000004</v>
      </c>
      <c r="H122" s="69">
        <v>59.344000000000001</v>
      </c>
      <c r="I122" s="69">
        <v>8.23</v>
      </c>
      <c r="J122" s="52">
        <v>-247.3</v>
      </c>
      <c r="K122" s="52">
        <v>7</v>
      </c>
    </row>
    <row r="123" spans="1:12" x14ac:dyDescent="0.2">
      <c r="A123" t="s">
        <v>61</v>
      </c>
      <c r="B123" s="220">
        <v>38153</v>
      </c>
      <c r="D123" s="69">
        <v>14</v>
      </c>
      <c r="E123" s="69">
        <v>23.54</v>
      </c>
      <c r="F123" s="145" t="s">
        <v>98</v>
      </c>
      <c r="G123" s="52">
        <v>4.5999999999999996</v>
      </c>
      <c r="H123" s="69">
        <v>59.341999999999999</v>
      </c>
      <c r="I123" s="69">
        <v>8.23</v>
      </c>
      <c r="J123" s="52">
        <v>-279</v>
      </c>
      <c r="K123" s="52">
        <v>6.4</v>
      </c>
    </row>
    <row r="124" spans="1:12" x14ac:dyDescent="0.2">
      <c r="A124" t="s">
        <v>61</v>
      </c>
      <c r="B124" s="220">
        <v>38153</v>
      </c>
      <c r="D124" s="69">
        <v>14.5</v>
      </c>
      <c r="E124" s="69">
        <v>23.49</v>
      </c>
      <c r="F124" s="145" t="s">
        <v>98</v>
      </c>
      <c r="G124" s="52">
        <v>5.2</v>
      </c>
      <c r="H124" s="69">
        <v>59.347999999999999</v>
      </c>
      <c r="I124" s="69">
        <v>8.2200000000000006</v>
      </c>
      <c r="J124" s="52">
        <v>-291</v>
      </c>
      <c r="K124" s="52">
        <v>6.7</v>
      </c>
    </row>
    <row r="127" spans="1:12" x14ac:dyDescent="0.2">
      <c r="A127" t="s">
        <v>7</v>
      </c>
      <c r="B127" s="220">
        <v>38257</v>
      </c>
      <c r="D127" s="69">
        <v>0.1</v>
      </c>
      <c r="E127" s="69">
        <v>23.48</v>
      </c>
      <c r="F127" s="69">
        <v>6.54</v>
      </c>
      <c r="G127" s="52">
        <v>77.7</v>
      </c>
      <c r="H127" s="69">
        <v>3.371</v>
      </c>
      <c r="I127" s="69">
        <v>7.61</v>
      </c>
      <c r="J127" s="53">
        <v>112</v>
      </c>
      <c r="K127" s="52">
        <v>122</v>
      </c>
      <c r="L127" s="52">
        <v>621.20000000000005</v>
      </c>
    </row>
    <row r="129" spans="1:18" x14ac:dyDescent="0.2">
      <c r="A129" t="s">
        <v>36</v>
      </c>
      <c r="B129" s="220">
        <v>38257</v>
      </c>
      <c r="D129" s="69">
        <v>0.1</v>
      </c>
      <c r="E129" s="69">
        <v>24.33</v>
      </c>
      <c r="F129" s="69">
        <v>5.61</v>
      </c>
      <c r="G129" s="52">
        <v>68.099999999999994</v>
      </c>
      <c r="H129" s="69">
        <v>4.7060000000000004</v>
      </c>
      <c r="I129" s="69">
        <v>7.55</v>
      </c>
      <c r="J129" s="53">
        <v>121</v>
      </c>
      <c r="K129" s="52">
        <v>122.7</v>
      </c>
      <c r="L129" s="52">
        <v>576.5</v>
      </c>
    </row>
    <row r="131" spans="1:18" x14ac:dyDescent="0.2">
      <c r="A131" t="s">
        <v>72</v>
      </c>
      <c r="B131" s="220">
        <v>38257</v>
      </c>
      <c r="D131" s="69">
        <v>0.1</v>
      </c>
      <c r="E131" s="69">
        <v>26.96</v>
      </c>
      <c r="F131" s="69">
        <v>5.55</v>
      </c>
      <c r="G131" s="52">
        <v>70</v>
      </c>
      <c r="H131" s="69">
        <v>1.786</v>
      </c>
      <c r="I131" s="69">
        <v>7.65</v>
      </c>
      <c r="J131" s="53">
        <v>130</v>
      </c>
      <c r="K131" s="52">
        <v>124.7</v>
      </c>
      <c r="L131" s="52">
        <v>568.5</v>
      </c>
    </row>
    <row r="133" spans="1:18" x14ac:dyDescent="0.2">
      <c r="A133" t="s">
        <v>55</v>
      </c>
      <c r="B133" s="220">
        <v>38257.523530092592</v>
      </c>
      <c r="D133" s="69">
        <v>0.1</v>
      </c>
      <c r="E133" s="69">
        <v>28.39</v>
      </c>
      <c r="F133" s="145" t="s">
        <v>98</v>
      </c>
      <c r="G133" s="145" t="s">
        <v>98</v>
      </c>
      <c r="H133" s="69">
        <v>60.75</v>
      </c>
      <c r="I133" s="69">
        <v>8.4</v>
      </c>
      <c r="J133" s="53">
        <v>101</v>
      </c>
      <c r="K133" s="52">
        <v>125.7</v>
      </c>
      <c r="L133" s="52">
        <v>708.1</v>
      </c>
      <c r="M133" s="80">
        <v>0.6</v>
      </c>
      <c r="N133" s="185">
        <v>133</v>
      </c>
      <c r="O133" s="185">
        <v>117</v>
      </c>
      <c r="R133" s="53"/>
    </row>
    <row r="134" spans="1:18" x14ac:dyDescent="0.2">
      <c r="A134" t="s">
        <v>55</v>
      </c>
      <c r="B134" s="220">
        <v>38257.523761574077</v>
      </c>
      <c r="D134" s="82">
        <v>1</v>
      </c>
      <c r="E134" s="69">
        <v>28.24</v>
      </c>
      <c r="F134" s="69">
        <v>6.75</v>
      </c>
      <c r="G134" s="52">
        <v>108.6</v>
      </c>
      <c r="H134" s="69">
        <v>60.75</v>
      </c>
      <c r="I134" s="69">
        <v>8.4499999999999993</v>
      </c>
      <c r="J134" s="53">
        <v>101</v>
      </c>
      <c r="K134" s="52">
        <v>125.6</v>
      </c>
      <c r="L134" s="52">
        <v>708.1</v>
      </c>
    </row>
    <row r="135" spans="1:18" x14ac:dyDescent="0.2">
      <c r="A135" t="s">
        <v>55</v>
      </c>
      <c r="B135" s="220">
        <v>38257.523958333331</v>
      </c>
      <c r="D135" s="82">
        <v>2</v>
      </c>
      <c r="E135" s="69">
        <v>27.15</v>
      </c>
      <c r="F135" s="69">
        <v>6.41</v>
      </c>
      <c r="G135" s="52">
        <v>101.3</v>
      </c>
      <c r="H135" s="69">
        <v>60.75</v>
      </c>
      <c r="I135" s="69">
        <v>8.35</v>
      </c>
      <c r="J135" s="53">
        <v>102</v>
      </c>
      <c r="K135" s="52">
        <v>124.9</v>
      </c>
      <c r="L135" s="52">
        <v>588.6</v>
      </c>
    </row>
    <row r="136" spans="1:18" x14ac:dyDescent="0.2">
      <c r="A136" t="s">
        <v>55</v>
      </c>
      <c r="B136" s="220">
        <v>38257.52412037037</v>
      </c>
      <c r="D136" s="82">
        <v>3</v>
      </c>
      <c r="E136" s="69">
        <v>26.98</v>
      </c>
      <c r="F136" s="69">
        <v>5.4</v>
      </c>
      <c r="G136" s="52">
        <v>85.1</v>
      </c>
      <c r="H136" s="69">
        <v>60.74</v>
      </c>
      <c r="I136" s="69">
        <v>8.31</v>
      </c>
      <c r="J136" s="53">
        <v>102</v>
      </c>
      <c r="K136" s="52">
        <v>124.7</v>
      </c>
      <c r="L136" s="52">
        <v>603.70000000000005</v>
      </c>
    </row>
    <row r="137" spans="1:18" x14ac:dyDescent="0.2">
      <c r="A137" t="s">
        <v>55</v>
      </c>
      <c r="B137" s="220">
        <v>38257.524259259262</v>
      </c>
      <c r="D137" s="82">
        <v>4</v>
      </c>
      <c r="E137" s="69">
        <v>26.89</v>
      </c>
      <c r="F137" s="69">
        <v>4.4400000000000004</v>
      </c>
      <c r="G137" s="52">
        <v>69.8</v>
      </c>
      <c r="H137" s="69">
        <v>60.76</v>
      </c>
      <c r="I137" s="69">
        <v>8.2899999999999991</v>
      </c>
      <c r="J137" s="53">
        <v>102</v>
      </c>
      <c r="K137" s="52">
        <v>124.7</v>
      </c>
      <c r="L137" s="52">
        <v>565.9</v>
      </c>
    </row>
    <row r="138" spans="1:18" x14ac:dyDescent="0.2">
      <c r="A138" t="s">
        <v>55</v>
      </c>
      <c r="B138" s="220">
        <v>38257.524421296293</v>
      </c>
      <c r="D138" s="82">
        <v>5</v>
      </c>
      <c r="E138" s="69">
        <v>26.86</v>
      </c>
      <c r="F138" s="69">
        <v>3.68</v>
      </c>
      <c r="G138" s="52">
        <v>57.9</v>
      </c>
      <c r="H138" s="69">
        <v>60.75</v>
      </c>
      <c r="I138" s="69">
        <v>8.2799999999999994</v>
      </c>
      <c r="J138" s="53">
        <v>103</v>
      </c>
      <c r="K138" s="52">
        <v>124.7</v>
      </c>
      <c r="L138" s="52">
        <v>580</v>
      </c>
    </row>
    <row r="139" spans="1:18" x14ac:dyDescent="0.2">
      <c r="A139" t="s">
        <v>55</v>
      </c>
      <c r="B139" s="220">
        <v>38257.524560185186</v>
      </c>
      <c r="D139" s="82">
        <v>6</v>
      </c>
      <c r="E139" s="69">
        <v>26.86</v>
      </c>
      <c r="F139" s="69">
        <v>3.26</v>
      </c>
      <c r="G139" s="52">
        <v>51.3</v>
      </c>
      <c r="H139" s="69">
        <v>60.72</v>
      </c>
      <c r="I139" s="69">
        <v>8.27</v>
      </c>
      <c r="J139" s="53">
        <v>103</v>
      </c>
      <c r="K139" s="52">
        <v>124.6</v>
      </c>
      <c r="L139" s="52">
        <v>597.9</v>
      </c>
    </row>
    <row r="140" spans="1:18" x14ac:dyDescent="0.2">
      <c r="A140" t="s">
        <v>55</v>
      </c>
      <c r="B140" s="220">
        <v>38257.524710648147</v>
      </c>
      <c r="D140" s="82">
        <v>7</v>
      </c>
      <c r="E140" s="69">
        <v>26.8</v>
      </c>
      <c r="F140" s="69">
        <v>2.8</v>
      </c>
      <c r="G140" s="52">
        <v>44</v>
      </c>
      <c r="H140" s="69">
        <v>60.71</v>
      </c>
      <c r="I140" s="69">
        <v>8.25</v>
      </c>
      <c r="J140" s="53">
        <v>103</v>
      </c>
      <c r="K140" s="52">
        <v>124.6</v>
      </c>
      <c r="L140" s="52">
        <v>586.9</v>
      </c>
    </row>
    <row r="141" spans="1:18" x14ac:dyDescent="0.2">
      <c r="A141" t="s">
        <v>55</v>
      </c>
      <c r="B141" s="220">
        <v>38257.524861111109</v>
      </c>
      <c r="D141" s="82">
        <v>8</v>
      </c>
      <c r="E141" s="69">
        <v>26.77</v>
      </c>
      <c r="F141" s="69">
        <v>2.3199999999999998</v>
      </c>
      <c r="G141" s="52">
        <v>36.4</v>
      </c>
      <c r="H141" s="69">
        <v>60.69</v>
      </c>
      <c r="I141" s="69">
        <v>8.24</v>
      </c>
      <c r="J141" s="53">
        <v>103</v>
      </c>
      <c r="K141" s="52">
        <v>124.6</v>
      </c>
      <c r="L141" s="52">
        <v>563.1</v>
      </c>
    </row>
    <row r="142" spans="1:18" x14ac:dyDescent="0.2">
      <c r="A142" t="s">
        <v>55</v>
      </c>
      <c r="B142" s="220">
        <v>38257.525011574071</v>
      </c>
      <c r="D142" s="82">
        <v>9</v>
      </c>
      <c r="E142" s="69">
        <v>26.74</v>
      </c>
      <c r="F142" s="69">
        <v>1.76</v>
      </c>
      <c r="G142" s="52">
        <v>27.6</v>
      </c>
      <c r="H142" s="69">
        <v>60.69</v>
      </c>
      <c r="I142" s="69">
        <v>8.2200000000000006</v>
      </c>
      <c r="J142" s="53">
        <v>103</v>
      </c>
      <c r="K142" s="52">
        <v>124.6</v>
      </c>
      <c r="L142" s="52">
        <v>557.6</v>
      </c>
    </row>
    <row r="143" spans="1:18" x14ac:dyDescent="0.2">
      <c r="A143" t="s">
        <v>55</v>
      </c>
      <c r="B143" s="220">
        <v>38257.52516203704</v>
      </c>
      <c r="D143" s="82">
        <v>10</v>
      </c>
      <c r="E143" s="69">
        <v>26.74</v>
      </c>
      <c r="F143" s="69">
        <v>1.1499999999999999</v>
      </c>
      <c r="G143" s="52">
        <v>18.100000000000001</v>
      </c>
      <c r="H143" s="69">
        <v>60.67</v>
      </c>
      <c r="I143" s="69">
        <v>8.2200000000000006</v>
      </c>
      <c r="J143" s="53">
        <v>103</v>
      </c>
      <c r="K143" s="52">
        <v>124.6</v>
      </c>
      <c r="L143" s="52">
        <v>564.9</v>
      </c>
    </row>
    <row r="144" spans="1:18" x14ac:dyDescent="0.2">
      <c r="A144" t="s">
        <v>55</v>
      </c>
      <c r="B144" s="220">
        <v>38257.525312500002</v>
      </c>
      <c r="D144" s="82">
        <v>11</v>
      </c>
      <c r="E144" s="69">
        <v>26.74</v>
      </c>
      <c r="F144" s="69">
        <v>1.1000000000000001</v>
      </c>
      <c r="G144" s="52">
        <v>17.3</v>
      </c>
      <c r="H144" s="69">
        <v>60.67</v>
      </c>
      <c r="I144" s="69">
        <v>8.2200000000000006</v>
      </c>
      <c r="J144" s="53">
        <v>103</v>
      </c>
      <c r="K144" s="52">
        <v>124.5</v>
      </c>
      <c r="L144" s="52">
        <v>550</v>
      </c>
    </row>
    <row r="145" spans="1:18" x14ac:dyDescent="0.2">
      <c r="A145" t="s">
        <v>55</v>
      </c>
      <c r="B145" s="220">
        <v>38257.52547453704</v>
      </c>
      <c r="D145" s="82">
        <v>12</v>
      </c>
      <c r="E145" s="69">
        <v>26.73</v>
      </c>
      <c r="F145" s="69">
        <v>1.27</v>
      </c>
      <c r="G145" s="52">
        <v>19.899999999999999</v>
      </c>
      <c r="H145" s="69">
        <v>60.68</v>
      </c>
      <c r="I145" s="69">
        <v>8.23</v>
      </c>
      <c r="J145" s="53">
        <v>103</v>
      </c>
      <c r="K145" s="52">
        <v>124.7</v>
      </c>
      <c r="L145" s="52">
        <v>567.79999999999995</v>
      </c>
    </row>
    <row r="146" spans="1:18" x14ac:dyDescent="0.2">
      <c r="A146" t="s">
        <v>55</v>
      </c>
      <c r="B146" s="220">
        <v>38257.525752314818</v>
      </c>
      <c r="D146" s="82">
        <v>13</v>
      </c>
      <c r="E146" s="69">
        <v>26.72</v>
      </c>
      <c r="F146" s="69">
        <v>1.36</v>
      </c>
      <c r="G146" s="52">
        <v>21.4</v>
      </c>
      <c r="H146" s="69">
        <v>60.69</v>
      </c>
      <c r="I146" s="69">
        <v>8.2200000000000006</v>
      </c>
      <c r="J146" s="53">
        <v>103</v>
      </c>
      <c r="K146" s="52">
        <v>124.6</v>
      </c>
      <c r="L146" s="52">
        <v>559.29999999999995</v>
      </c>
    </row>
    <row r="147" spans="1:18" x14ac:dyDescent="0.2">
      <c r="A147" t="s">
        <v>55</v>
      </c>
      <c r="B147" s="220">
        <v>38257.526030092595</v>
      </c>
      <c r="D147" s="82">
        <v>14</v>
      </c>
      <c r="E147" s="69">
        <v>26.7</v>
      </c>
      <c r="F147" s="69">
        <v>0.78</v>
      </c>
      <c r="G147" s="52">
        <v>12.3</v>
      </c>
      <c r="H147" s="69">
        <v>60.68</v>
      </c>
      <c r="I147" s="69">
        <v>8.1999999999999993</v>
      </c>
      <c r="J147" s="53">
        <v>102</v>
      </c>
      <c r="K147" s="52">
        <v>124.6</v>
      </c>
      <c r="L147" s="52">
        <v>605.6</v>
      </c>
    </row>
    <row r="148" spans="1:18" x14ac:dyDescent="0.2">
      <c r="A148" t="s">
        <v>55</v>
      </c>
      <c r="B148" s="220">
        <v>38257.526203703703</v>
      </c>
      <c r="D148" s="82">
        <v>14.5</v>
      </c>
      <c r="E148" s="69">
        <v>26.68</v>
      </c>
      <c r="F148" s="69">
        <v>0.33</v>
      </c>
      <c r="G148" s="52">
        <v>5.0999999999999996</v>
      </c>
      <c r="H148" s="69">
        <v>60.69</v>
      </c>
      <c r="I148" s="69">
        <v>8.19</v>
      </c>
      <c r="J148" s="53">
        <v>101</v>
      </c>
      <c r="K148" s="52">
        <v>124.6</v>
      </c>
      <c r="L148" s="52">
        <v>589.6</v>
      </c>
    </row>
    <row r="150" spans="1:18" x14ac:dyDescent="0.2">
      <c r="A150" t="s">
        <v>58</v>
      </c>
      <c r="B150" s="220">
        <v>38257.485891203702</v>
      </c>
      <c r="D150" s="82">
        <v>0.1</v>
      </c>
      <c r="E150" s="69">
        <v>27.79</v>
      </c>
      <c r="F150" s="69">
        <v>2.78</v>
      </c>
      <c r="G150" s="52">
        <v>44.3</v>
      </c>
      <c r="H150" s="69">
        <v>60.66</v>
      </c>
      <c r="I150" s="69">
        <v>8.3000000000000007</v>
      </c>
      <c r="J150" s="53">
        <v>119</v>
      </c>
      <c r="K150" s="52">
        <v>125.2</v>
      </c>
      <c r="L150" s="52">
        <v>449.9</v>
      </c>
      <c r="M150" s="80">
        <v>0.75</v>
      </c>
      <c r="N150" s="185">
        <v>96.7</v>
      </c>
      <c r="O150" s="185">
        <v>109</v>
      </c>
      <c r="R150" s="53"/>
    </row>
    <row r="151" spans="1:18" x14ac:dyDescent="0.2">
      <c r="A151" t="s">
        <v>58</v>
      </c>
      <c r="B151" s="220">
        <v>38257.486087962963</v>
      </c>
      <c r="D151" s="82">
        <v>1</v>
      </c>
      <c r="E151" s="69">
        <v>27.82</v>
      </c>
      <c r="F151" s="69">
        <v>4.9000000000000004</v>
      </c>
      <c r="G151" s="52">
        <v>78.3</v>
      </c>
      <c r="H151" s="69">
        <v>60.76</v>
      </c>
      <c r="I151" s="69">
        <v>8.33</v>
      </c>
      <c r="J151" s="53">
        <v>119</v>
      </c>
      <c r="K151" s="52">
        <v>125.2</v>
      </c>
      <c r="L151" s="52">
        <v>449.9</v>
      </c>
    </row>
    <row r="152" spans="1:18" x14ac:dyDescent="0.2">
      <c r="A152" t="s">
        <v>58</v>
      </c>
      <c r="B152" s="220">
        <v>38257.486296296294</v>
      </c>
      <c r="D152" s="82">
        <v>2</v>
      </c>
      <c r="E152" s="69">
        <v>27.72</v>
      </c>
      <c r="F152" s="69">
        <v>5.27</v>
      </c>
      <c r="G152" s="52">
        <v>84</v>
      </c>
      <c r="H152" s="69">
        <v>60.7</v>
      </c>
      <c r="I152" s="69">
        <v>8.33</v>
      </c>
      <c r="J152" s="53">
        <v>119</v>
      </c>
      <c r="K152" s="52">
        <v>125.2</v>
      </c>
      <c r="L152" s="52">
        <v>594.9</v>
      </c>
    </row>
    <row r="153" spans="1:18" x14ac:dyDescent="0.2">
      <c r="A153" t="s">
        <v>58</v>
      </c>
      <c r="B153" s="220">
        <v>38257.486435185187</v>
      </c>
      <c r="D153" s="82">
        <v>3</v>
      </c>
      <c r="E153" s="69">
        <v>27.38</v>
      </c>
      <c r="F153" s="69">
        <v>5.03</v>
      </c>
      <c r="G153" s="52">
        <v>79.8</v>
      </c>
      <c r="H153" s="69">
        <v>60.73</v>
      </c>
      <c r="I153" s="69">
        <v>8.2899999999999991</v>
      </c>
      <c r="J153" s="53">
        <v>119</v>
      </c>
      <c r="K153" s="52">
        <v>125.2</v>
      </c>
      <c r="L153" s="52">
        <v>581.79999999999995</v>
      </c>
    </row>
    <row r="154" spans="1:18" x14ac:dyDescent="0.2">
      <c r="A154" t="s">
        <v>58</v>
      </c>
      <c r="B154" s="220">
        <v>38257.486585648148</v>
      </c>
      <c r="D154" s="82">
        <v>4</v>
      </c>
      <c r="E154" s="69">
        <v>27.29</v>
      </c>
      <c r="F154" s="69">
        <v>3.89</v>
      </c>
      <c r="G154" s="52">
        <v>61.6</v>
      </c>
      <c r="H154" s="69">
        <v>60.71</v>
      </c>
      <c r="I154" s="69">
        <v>8.27</v>
      </c>
      <c r="J154" s="53">
        <v>120</v>
      </c>
      <c r="K154" s="52">
        <v>124.9</v>
      </c>
      <c r="L154" s="52">
        <v>572.1</v>
      </c>
    </row>
    <row r="155" spans="1:18" x14ac:dyDescent="0.2">
      <c r="A155" t="s">
        <v>58</v>
      </c>
      <c r="B155" s="220">
        <v>38257.486712962964</v>
      </c>
      <c r="D155" s="82">
        <v>5</v>
      </c>
      <c r="E155" s="69">
        <v>27.2</v>
      </c>
      <c r="F155" s="69">
        <v>3.4</v>
      </c>
      <c r="G155" s="52">
        <v>53.8</v>
      </c>
      <c r="H155" s="69">
        <v>60.7</v>
      </c>
      <c r="I155" s="69">
        <v>8.24</v>
      </c>
      <c r="J155" s="53">
        <v>120</v>
      </c>
      <c r="K155" s="52">
        <v>124.9</v>
      </c>
      <c r="L155" s="52">
        <v>558.6</v>
      </c>
    </row>
    <row r="156" spans="1:18" x14ac:dyDescent="0.2">
      <c r="A156" t="s">
        <v>58</v>
      </c>
      <c r="B156" s="220">
        <v>38257.486840277779</v>
      </c>
      <c r="D156" s="82">
        <v>6</v>
      </c>
      <c r="E156" s="69">
        <v>27.07</v>
      </c>
      <c r="F156" s="69">
        <v>2.5499999999999998</v>
      </c>
      <c r="G156" s="52">
        <v>40.299999999999997</v>
      </c>
      <c r="H156" s="69">
        <v>60.67</v>
      </c>
      <c r="I156" s="69">
        <v>8.23</v>
      </c>
      <c r="J156" s="53">
        <v>120</v>
      </c>
      <c r="K156" s="52">
        <v>124.8</v>
      </c>
      <c r="L156" s="52">
        <v>579.4</v>
      </c>
    </row>
    <row r="157" spans="1:18" x14ac:dyDescent="0.2">
      <c r="A157" t="s">
        <v>58</v>
      </c>
      <c r="B157" s="220">
        <v>38257.487002314818</v>
      </c>
      <c r="D157" s="82">
        <v>7</v>
      </c>
      <c r="E157" s="69">
        <v>26.99</v>
      </c>
      <c r="F157" s="69">
        <v>1.64</v>
      </c>
      <c r="G157" s="52">
        <v>25.9</v>
      </c>
      <c r="H157" s="69">
        <v>60.69</v>
      </c>
      <c r="I157" s="69">
        <v>8.1999999999999993</v>
      </c>
      <c r="J157" s="53">
        <v>75</v>
      </c>
      <c r="K157" s="52">
        <v>124.8</v>
      </c>
      <c r="L157" s="52">
        <v>561.20000000000005</v>
      </c>
    </row>
    <row r="158" spans="1:18" x14ac:dyDescent="0.2">
      <c r="A158" t="s">
        <v>58</v>
      </c>
      <c r="B158" s="220">
        <v>38257.487314814818</v>
      </c>
      <c r="D158" s="82">
        <v>8</v>
      </c>
      <c r="E158" s="69">
        <v>26.92</v>
      </c>
      <c r="F158" s="69">
        <v>0.35</v>
      </c>
      <c r="G158" s="52">
        <v>5.5</v>
      </c>
      <c r="H158" s="69">
        <v>60.75</v>
      </c>
      <c r="I158" s="69">
        <v>8.15</v>
      </c>
      <c r="J158" s="53">
        <v>-52</v>
      </c>
      <c r="K158" s="52">
        <v>124.7</v>
      </c>
      <c r="L158" s="52">
        <v>578.70000000000005</v>
      </c>
    </row>
    <row r="159" spans="1:18" x14ac:dyDescent="0.2">
      <c r="A159" t="s">
        <v>58</v>
      </c>
      <c r="B159" s="220">
        <v>38257.487476851849</v>
      </c>
      <c r="D159" s="82">
        <v>9</v>
      </c>
      <c r="E159" s="69">
        <v>26.81</v>
      </c>
      <c r="F159" s="69">
        <v>0.14000000000000001</v>
      </c>
      <c r="G159" s="52">
        <v>2.2000000000000002</v>
      </c>
      <c r="H159" s="69">
        <v>60.71</v>
      </c>
      <c r="I159" s="69">
        <v>8.15</v>
      </c>
      <c r="J159" s="53">
        <v>-80</v>
      </c>
      <c r="K159" s="52">
        <v>124.6</v>
      </c>
      <c r="L159" s="52">
        <v>591.70000000000005</v>
      </c>
    </row>
    <row r="160" spans="1:18" x14ac:dyDescent="0.2">
      <c r="A160" t="s">
        <v>58</v>
      </c>
      <c r="B160" s="220">
        <v>38257.487638888888</v>
      </c>
      <c r="D160" s="82">
        <v>10</v>
      </c>
      <c r="E160" s="69">
        <v>26.54</v>
      </c>
      <c r="F160" s="69">
        <v>0.23</v>
      </c>
      <c r="G160" s="52">
        <v>3.5</v>
      </c>
      <c r="H160" s="69">
        <v>60.71</v>
      </c>
      <c r="I160" s="69">
        <v>8.18</v>
      </c>
      <c r="J160" s="53">
        <v>-73</v>
      </c>
      <c r="K160" s="52">
        <v>124.5</v>
      </c>
      <c r="L160" s="52">
        <v>599.70000000000005</v>
      </c>
    </row>
    <row r="161" spans="1:18" x14ac:dyDescent="0.2">
      <c r="A161" t="s">
        <v>58</v>
      </c>
      <c r="B161" s="220">
        <v>38257.488067129627</v>
      </c>
      <c r="D161" s="82">
        <v>11</v>
      </c>
      <c r="E161" s="69">
        <v>26.12</v>
      </c>
      <c r="F161" s="69">
        <v>0.66</v>
      </c>
      <c r="G161" s="52">
        <v>10.3</v>
      </c>
      <c r="H161" s="69">
        <v>60.75</v>
      </c>
      <c r="I161" s="69">
        <v>8.1999999999999993</v>
      </c>
      <c r="J161" s="53">
        <v>-54</v>
      </c>
      <c r="K161" s="52">
        <v>124.1</v>
      </c>
      <c r="L161" s="52">
        <v>600.6</v>
      </c>
    </row>
    <row r="162" spans="1:18" x14ac:dyDescent="0.2">
      <c r="A162" t="s">
        <v>58</v>
      </c>
      <c r="B162" s="220">
        <v>38257.488252314812</v>
      </c>
      <c r="D162" s="82">
        <v>12</v>
      </c>
      <c r="E162" s="69">
        <v>26</v>
      </c>
      <c r="F162" s="69">
        <v>0.52</v>
      </c>
      <c r="G162" s="52">
        <v>8</v>
      </c>
      <c r="H162" s="69">
        <v>60.7</v>
      </c>
      <c r="I162" s="69">
        <v>8.1999999999999993</v>
      </c>
      <c r="J162" s="53">
        <v>-50</v>
      </c>
      <c r="K162" s="52">
        <v>124.1</v>
      </c>
      <c r="L162" s="52">
        <v>573.29999999999995</v>
      </c>
    </row>
    <row r="163" spans="1:18" x14ac:dyDescent="0.2">
      <c r="A163" t="s">
        <v>58</v>
      </c>
      <c r="B163" s="220">
        <v>38257.488437499997</v>
      </c>
      <c r="D163" s="82">
        <v>12.8</v>
      </c>
      <c r="E163" s="69">
        <v>25.9</v>
      </c>
      <c r="F163" s="69">
        <v>0.36</v>
      </c>
      <c r="G163" s="52">
        <v>5.6</v>
      </c>
      <c r="H163" s="69">
        <v>60.66</v>
      </c>
      <c r="I163" s="69">
        <v>8.1999999999999993</v>
      </c>
      <c r="J163" s="53">
        <v>-48</v>
      </c>
      <c r="K163" s="52">
        <v>123.9</v>
      </c>
      <c r="L163" s="52">
        <v>557.29999999999995</v>
      </c>
    </row>
    <row r="165" spans="1:18" x14ac:dyDescent="0.2">
      <c r="A165" t="s">
        <v>61</v>
      </c>
      <c r="B165" s="220">
        <v>38257.488437499997</v>
      </c>
      <c r="D165" s="141">
        <v>0.1</v>
      </c>
      <c r="E165" s="69">
        <v>25.44</v>
      </c>
      <c r="F165" s="69">
        <v>1.76</v>
      </c>
      <c r="G165" s="52">
        <v>27.2</v>
      </c>
      <c r="H165" s="69">
        <v>62.82</v>
      </c>
      <c r="I165" s="69">
        <v>8.0399999999999991</v>
      </c>
      <c r="J165" s="53">
        <v>118</v>
      </c>
      <c r="K165" s="52">
        <v>123.7</v>
      </c>
      <c r="L165" s="52">
        <v>597.5</v>
      </c>
      <c r="M165" s="80">
        <v>0.6</v>
      </c>
      <c r="N165" s="185">
        <v>141</v>
      </c>
      <c r="O165" s="185">
        <v>142</v>
      </c>
      <c r="R165" s="53"/>
    </row>
    <row r="166" spans="1:18" x14ac:dyDescent="0.2">
      <c r="A166" t="s">
        <v>61</v>
      </c>
      <c r="B166" s="220">
        <v>38257.488437499997</v>
      </c>
      <c r="D166" s="82">
        <v>1</v>
      </c>
      <c r="E166" s="69">
        <v>27.63</v>
      </c>
      <c r="F166" s="69">
        <v>5.42</v>
      </c>
      <c r="G166" s="52">
        <v>86.2</v>
      </c>
      <c r="H166" s="69">
        <v>60.62</v>
      </c>
      <c r="I166" s="69">
        <v>8.36</v>
      </c>
      <c r="J166" s="53">
        <v>113</v>
      </c>
      <c r="K166" s="52">
        <v>125.3</v>
      </c>
      <c r="L166" s="52">
        <v>582.70000000000005</v>
      </c>
    </row>
    <row r="167" spans="1:18" x14ac:dyDescent="0.2">
      <c r="A167" t="s">
        <v>61</v>
      </c>
      <c r="B167" s="220">
        <v>38257.488437499997</v>
      </c>
      <c r="D167" s="82">
        <v>2</v>
      </c>
      <c r="E167" s="69">
        <v>27.64</v>
      </c>
      <c r="F167" s="69">
        <v>6.17</v>
      </c>
      <c r="G167" s="52">
        <v>98.4</v>
      </c>
      <c r="H167" s="69">
        <v>60.92</v>
      </c>
      <c r="I167" s="69">
        <v>8.49</v>
      </c>
      <c r="J167" s="53">
        <v>109</v>
      </c>
      <c r="K167" s="52">
        <v>125.3</v>
      </c>
      <c r="L167" s="52">
        <v>601.29999999999995</v>
      </c>
    </row>
    <row r="168" spans="1:18" x14ac:dyDescent="0.2">
      <c r="A168" t="s">
        <v>61</v>
      </c>
      <c r="B168" s="220">
        <v>38257.488437499997</v>
      </c>
      <c r="D168" s="82">
        <v>3</v>
      </c>
      <c r="E168" s="69">
        <v>27.53</v>
      </c>
      <c r="F168" s="69">
        <v>7.62</v>
      </c>
      <c r="G168" s="52">
        <v>121.2</v>
      </c>
      <c r="H168" s="69">
        <v>60.91</v>
      </c>
      <c r="I168" s="69">
        <v>8.4700000000000006</v>
      </c>
      <c r="J168" s="53">
        <v>111</v>
      </c>
      <c r="K168" s="52">
        <v>125.2</v>
      </c>
      <c r="L168" s="52">
        <v>618.20000000000005</v>
      </c>
    </row>
    <row r="169" spans="1:18" x14ac:dyDescent="0.2">
      <c r="A169" t="s">
        <v>61</v>
      </c>
      <c r="B169" s="220">
        <v>38257.488437499997</v>
      </c>
      <c r="D169" s="82">
        <v>4</v>
      </c>
      <c r="E169" s="69">
        <v>27.06</v>
      </c>
      <c r="F169" s="69">
        <v>7.16</v>
      </c>
      <c r="G169" s="52">
        <v>113</v>
      </c>
      <c r="H169" s="69">
        <v>60.88</v>
      </c>
      <c r="I169" s="69">
        <v>8.36</v>
      </c>
      <c r="J169" s="53">
        <v>112</v>
      </c>
      <c r="K169" s="52">
        <v>124.8</v>
      </c>
      <c r="L169" s="52">
        <v>604.5</v>
      </c>
    </row>
    <row r="170" spans="1:18" x14ac:dyDescent="0.2">
      <c r="A170" t="s">
        <v>61</v>
      </c>
      <c r="B170" s="220">
        <v>38257.488437499997</v>
      </c>
      <c r="D170" s="82">
        <v>5</v>
      </c>
      <c r="E170" s="69">
        <v>26.65</v>
      </c>
      <c r="F170" s="69">
        <v>5.56</v>
      </c>
      <c r="G170" s="52">
        <v>87.3</v>
      </c>
      <c r="H170" s="69">
        <v>60.91</v>
      </c>
      <c r="I170" s="69">
        <v>8.2899999999999991</v>
      </c>
      <c r="J170" s="53">
        <v>113</v>
      </c>
      <c r="K170" s="52">
        <v>124.5</v>
      </c>
      <c r="L170" s="52">
        <v>604.5</v>
      </c>
    </row>
    <row r="171" spans="1:18" x14ac:dyDescent="0.2">
      <c r="A171" t="s">
        <v>61</v>
      </c>
      <c r="B171" s="220">
        <v>38257.488437499997</v>
      </c>
      <c r="D171" s="82">
        <v>6</v>
      </c>
      <c r="E171" s="69">
        <v>26.56</v>
      </c>
      <c r="F171" s="69">
        <v>4.24</v>
      </c>
      <c r="G171" s="52">
        <v>66.400000000000006</v>
      </c>
      <c r="H171" s="69">
        <v>60.92</v>
      </c>
      <c r="I171" s="69">
        <v>8.27</v>
      </c>
      <c r="J171" s="53">
        <v>114</v>
      </c>
      <c r="K171" s="52">
        <v>124.4</v>
      </c>
      <c r="L171" s="52">
        <v>604.5</v>
      </c>
    </row>
    <row r="172" spans="1:18" x14ac:dyDescent="0.2">
      <c r="A172" t="s">
        <v>61</v>
      </c>
      <c r="B172" s="220">
        <v>38257.488437499997</v>
      </c>
      <c r="D172" s="82">
        <v>7</v>
      </c>
      <c r="E172" s="69">
        <v>26.52</v>
      </c>
      <c r="F172" s="69">
        <v>3.71</v>
      </c>
      <c r="G172" s="52">
        <v>58</v>
      </c>
      <c r="H172" s="69">
        <v>60.9</v>
      </c>
      <c r="I172" s="69">
        <v>8.26</v>
      </c>
      <c r="J172" s="53">
        <v>114</v>
      </c>
      <c r="K172" s="52">
        <v>124.4</v>
      </c>
      <c r="L172" s="52">
        <v>524</v>
      </c>
    </row>
    <row r="173" spans="1:18" x14ac:dyDescent="0.2">
      <c r="A173" t="s">
        <v>61</v>
      </c>
      <c r="B173" s="220">
        <v>38257.488437499997</v>
      </c>
      <c r="D173" s="82">
        <v>8</v>
      </c>
      <c r="E173" s="69">
        <v>26.48</v>
      </c>
      <c r="F173" s="69">
        <v>3.17</v>
      </c>
      <c r="G173" s="52">
        <v>49.6</v>
      </c>
      <c r="H173" s="69">
        <v>60.88</v>
      </c>
      <c r="I173" s="69">
        <v>8.25</v>
      </c>
      <c r="J173" s="53">
        <v>115</v>
      </c>
      <c r="K173" s="52">
        <v>124.4</v>
      </c>
      <c r="L173" s="52">
        <v>579.79999999999995</v>
      </c>
    </row>
    <row r="174" spans="1:18" x14ac:dyDescent="0.2">
      <c r="A174" t="s">
        <v>61</v>
      </c>
      <c r="B174" s="220">
        <v>38257.488437499997</v>
      </c>
      <c r="D174" s="82">
        <v>9</v>
      </c>
      <c r="E174" s="69">
        <v>26.37</v>
      </c>
      <c r="F174" s="69">
        <v>2.39</v>
      </c>
      <c r="G174" s="52">
        <v>37.4</v>
      </c>
      <c r="H174" s="69">
        <v>60.85</v>
      </c>
      <c r="I174" s="69">
        <v>8.2200000000000006</v>
      </c>
      <c r="J174" s="53">
        <v>116</v>
      </c>
      <c r="K174" s="52">
        <v>124.4</v>
      </c>
      <c r="L174" s="52">
        <v>581.9</v>
      </c>
    </row>
    <row r="175" spans="1:18" x14ac:dyDescent="0.2">
      <c r="A175" t="s">
        <v>61</v>
      </c>
      <c r="B175" s="220">
        <v>38257.488437499997</v>
      </c>
      <c r="D175" s="82">
        <v>10</v>
      </c>
      <c r="E175" s="69">
        <v>26.35</v>
      </c>
      <c r="F175" s="69">
        <v>2.1</v>
      </c>
      <c r="G175" s="52">
        <v>32.799999999999997</v>
      </c>
      <c r="H175" s="69">
        <v>60.84</v>
      </c>
      <c r="I175" s="69">
        <v>8.2200000000000006</v>
      </c>
      <c r="J175" s="53">
        <v>117</v>
      </c>
      <c r="K175" s="52">
        <v>124.3</v>
      </c>
      <c r="L175" s="52">
        <v>603.5</v>
      </c>
    </row>
    <row r="176" spans="1:18" x14ac:dyDescent="0.2">
      <c r="A176" t="s">
        <v>61</v>
      </c>
      <c r="B176" s="220">
        <v>38257.488437499997</v>
      </c>
      <c r="D176" s="82">
        <v>11</v>
      </c>
      <c r="E176" s="69">
        <v>26.16</v>
      </c>
      <c r="F176" s="69">
        <v>1.73</v>
      </c>
      <c r="G176" s="52">
        <v>26.9</v>
      </c>
      <c r="H176" s="69">
        <v>60.81</v>
      </c>
      <c r="I176" s="69">
        <v>8.1999999999999993</v>
      </c>
      <c r="J176" s="53">
        <v>117</v>
      </c>
      <c r="K176" s="52">
        <v>124.1</v>
      </c>
      <c r="L176" s="52">
        <v>566.4</v>
      </c>
    </row>
    <row r="177" spans="1:18" x14ac:dyDescent="0.2">
      <c r="A177" t="s">
        <v>61</v>
      </c>
      <c r="B177" s="220">
        <v>38257.488437499997</v>
      </c>
      <c r="D177" s="82">
        <v>12</v>
      </c>
      <c r="E177" s="69">
        <v>26.08</v>
      </c>
      <c r="F177" s="69">
        <v>1.35</v>
      </c>
      <c r="G177" s="52">
        <v>21</v>
      </c>
      <c r="H177" s="69">
        <v>60.8</v>
      </c>
      <c r="I177" s="69">
        <v>8.1999999999999993</v>
      </c>
      <c r="J177" s="53">
        <v>118</v>
      </c>
      <c r="K177" s="52">
        <v>124.1</v>
      </c>
      <c r="L177" s="52">
        <v>553.9</v>
      </c>
    </row>
    <row r="178" spans="1:18" x14ac:dyDescent="0.2">
      <c r="A178" t="s">
        <v>61</v>
      </c>
      <c r="B178" s="220">
        <v>38257.488437499997</v>
      </c>
      <c r="D178" s="82">
        <v>13</v>
      </c>
      <c r="E178" s="69">
        <v>26.04</v>
      </c>
      <c r="F178" s="69">
        <v>0.64</v>
      </c>
      <c r="G178" s="52">
        <v>10</v>
      </c>
      <c r="H178" s="69">
        <v>60.8</v>
      </c>
      <c r="I178" s="69">
        <v>8.1999999999999993</v>
      </c>
      <c r="J178" s="53">
        <v>119</v>
      </c>
      <c r="K178" s="52">
        <v>124</v>
      </c>
      <c r="L178" s="52">
        <v>578.9</v>
      </c>
    </row>
    <row r="179" spans="1:18" x14ac:dyDescent="0.2">
      <c r="A179" t="s">
        <v>61</v>
      </c>
      <c r="B179" s="220">
        <v>38257.488437499997</v>
      </c>
      <c r="D179" s="82">
        <v>14</v>
      </c>
      <c r="E179" s="69">
        <v>25.99</v>
      </c>
      <c r="F179" s="69">
        <v>0.49</v>
      </c>
      <c r="G179" s="52">
        <v>7.6</v>
      </c>
      <c r="H179" s="69">
        <v>60.8</v>
      </c>
      <c r="I179" s="69">
        <v>8.1999999999999993</v>
      </c>
      <c r="J179" s="53">
        <v>119</v>
      </c>
      <c r="K179" s="52">
        <v>124</v>
      </c>
      <c r="L179" s="52">
        <v>569.29999999999995</v>
      </c>
    </row>
    <row r="180" spans="1:18" x14ac:dyDescent="0.2">
      <c r="A180" t="s">
        <v>61</v>
      </c>
      <c r="B180" s="220">
        <v>38257.488437499997</v>
      </c>
      <c r="D180" s="82">
        <v>14.2</v>
      </c>
      <c r="E180" s="69">
        <v>25.92</v>
      </c>
      <c r="F180" s="69">
        <v>0.26</v>
      </c>
      <c r="G180" s="52">
        <v>4.0999999999999996</v>
      </c>
      <c r="H180" s="69">
        <v>60.79</v>
      </c>
      <c r="I180" s="69">
        <v>8.19</v>
      </c>
      <c r="J180" s="53">
        <v>52</v>
      </c>
      <c r="K180" s="52">
        <v>124</v>
      </c>
      <c r="L180" s="52">
        <v>547.20000000000005</v>
      </c>
    </row>
    <row r="183" spans="1:18" x14ac:dyDescent="0.2">
      <c r="A183" t="s">
        <v>7</v>
      </c>
      <c r="B183" s="220">
        <v>38392</v>
      </c>
      <c r="D183" s="82">
        <v>0.2</v>
      </c>
      <c r="E183" s="69">
        <v>14.23</v>
      </c>
      <c r="F183" s="69">
        <v>10.69</v>
      </c>
      <c r="G183" s="52">
        <v>105.2</v>
      </c>
      <c r="H183" s="69">
        <v>2.948</v>
      </c>
      <c r="I183" s="69">
        <v>7.27</v>
      </c>
      <c r="J183">
        <v>138</v>
      </c>
      <c r="K183" s="52">
        <v>169.6</v>
      </c>
      <c r="L183" s="52">
        <v>8.3000000000000007</v>
      </c>
    </row>
    <row r="184" spans="1:18" x14ac:dyDescent="0.2">
      <c r="E184" s="69"/>
      <c r="F184" s="69"/>
      <c r="G184" s="52"/>
      <c r="H184" s="69"/>
      <c r="I184" s="69"/>
      <c r="J184"/>
      <c r="K184" s="52"/>
      <c r="L184" s="52"/>
    </row>
    <row r="185" spans="1:18" x14ac:dyDescent="0.2">
      <c r="A185" t="s">
        <v>36</v>
      </c>
      <c r="B185" s="220">
        <v>38392</v>
      </c>
      <c r="D185" s="82">
        <v>0.2</v>
      </c>
      <c r="E185" s="69">
        <v>14.92</v>
      </c>
      <c r="F185" s="69">
        <v>8.2799999999999994</v>
      </c>
      <c r="G185" s="52">
        <v>83.1</v>
      </c>
      <c r="H185" s="69">
        <v>4.0270000000000001</v>
      </c>
      <c r="I185" s="69">
        <v>7.36</v>
      </c>
      <c r="J185">
        <v>146</v>
      </c>
      <c r="K185" s="52">
        <v>117.1</v>
      </c>
      <c r="L185" s="52">
        <v>11.1</v>
      </c>
    </row>
    <row r="187" spans="1:18" x14ac:dyDescent="0.2">
      <c r="A187" t="s">
        <v>72</v>
      </c>
      <c r="B187" s="220">
        <v>38392</v>
      </c>
      <c r="D187" s="82">
        <v>0.2</v>
      </c>
      <c r="E187" s="69">
        <v>20.86</v>
      </c>
      <c r="F187" s="69">
        <v>8.75</v>
      </c>
      <c r="G187" s="52">
        <v>98.4</v>
      </c>
      <c r="H187" s="69">
        <v>1.9650000000000001</v>
      </c>
      <c r="I187" s="69">
        <v>7.54</v>
      </c>
      <c r="J187">
        <v>97</v>
      </c>
      <c r="K187" s="52">
        <v>138.69999999999999</v>
      </c>
      <c r="L187" s="52">
        <v>6.2</v>
      </c>
    </row>
    <row r="189" spans="1:18" x14ac:dyDescent="0.2">
      <c r="A189" t="s">
        <v>55</v>
      </c>
      <c r="B189" s="220">
        <v>38392</v>
      </c>
      <c r="D189" s="82">
        <v>0.1</v>
      </c>
      <c r="E189" s="69">
        <v>14.88</v>
      </c>
      <c r="F189" s="69">
        <v>12.58</v>
      </c>
      <c r="G189" s="52">
        <v>157.69999999999999</v>
      </c>
      <c r="H189" s="69">
        <v>57.97</v>
      </c>
      <c r="I189" s="69">
        <v>8.34</v>
      </c>
      <c r="J189">
        <v>152</v>
      </c>
      <c r="K189" s="52">
        <v>14.3</v>
      </c>
      <c r="L189" s="52">
        <v>64.3</v>
      </c>
      <c r="M189" s="80">
        <v>0.7</v>
      </c>
      <c r="N189" s="6">
        <v>90.355879999999985</v>
      </c>
      <c r="O189" s="6">
        <v>79.987319999999997</v>
      </c>
      <c r="R189" s="53"/>
    </row>
    <row r="190" spans="1:18" x14ac:dyDescent="0.2">
      <c r="A190" t="s">
        <v>55</v>
      </c>
      <c r="B190" s="220">
        <v>38392</v>
      </c>
      <c r="D190" s="82">
        <v>1</v>
      </c>
      <c r="E190" s="69">
        <v>14.85</v>
      </c>
      <c r="F190" s="69">
        <v>12.63</v>
      </c>
      <c r="G190" s="52">
        <v>158.30000000000001</v>
      </c>
      <c r="H190" s="69">
        <v>57.98</v>
      </c>
      <c r="I190" s="69">
        <v>8.35</v>
      </c>
      <c r="J190">
        <v>151</v>
      </c>
      <c r="K190" s="52">
        <v>14.4</v>
      </c>
      <c r="L190" s="52">
        <v>66.099999999999994</v>
      </c>
    </row>
    <row r="191" spans="1:18" x14ac:dyDescent="0.2">
      <c r="A191" t="s">
        <v>55</v>
      </c>
      <c r="B191" s="220">
        <v>38392</v>
      </c>
      <c r="D191" s="82">
        <v>2</v>
      </c>
      <c r="E191" s="69">
        <v>14.81</v>
      </c>
      <c r="F191" s="69">
        <v>12.58</v>
      </c>
      <c r="G191" s="52">
        <v>157.6</v>
      </c>
      <c r="H191" s="69">
        <v>57.98</v>
      </c>
      <c r="I191" s="69">
        <v>8.36</v>
      </c>
      <c r="J191">
        <v>151</v>
      </c>
      <c r="K191" s="52">
        <v>14.2</v>
      </c>
      <c r="L191" s="52">
        <v>78.5</v>
      </c>
    </row>
    <row r="192" spans="1:18" x14ac:dyDescent="0.2">
      <c r="A192" t="s">
        <v>55</v>
      </c>
      <c r="B192" s="220">
        <v>38392</v>
      </c>
      <c r="D192" s="82">
        <v>3</v>
      </c>
      <c r="E192" s="69">
        <v>14.75</v>
      </c>
      <c r="F192" s="69">
        <v>12.44</v>
      </c>
      <c r="G192" s="52">
        <v>155.6</v>
      </c>
      <c r="H192" s="69">
        <v>57.97</v>
      </c>
      <c r="I192" s="69">
        <v>8.36</v>
      </c>
      <c r="J192">
        <v>151</v>
      </c>
      <c r="K192" s="52">
        <v>14</v>
      </c>
      <c r="L192" s="52">
        <v>83.3</v>
      </c>
    </row>
    <row r="193" spans="1:18" x14ac:dyDescent="0.2">
      <c r="A193" t="s">
        <v>55</v>
      </c>
      <c r="B193" s="220">
        <v>38392</v>
      </c>
      <c r="D193" s="82">
        <v>4</v>
      </c>
      <c r="E193" s="69">
        <v>14.69</v>
      </c>
      <c r="F193" s="69">
        <v>11.71</v>
      </c>
      <c r="G193" s="52">
        <v>146.30000000000001</v>
      </c>
      <c r="H193" s="69">
        <v>57.99</v>
      </c>
      <c r="I193" s="69">
        <v>8.36</v>
      </c>
      <c r="J193">
        <v>150</v>
      </c>
      <c r="K193" s="52">
        <v>14.4</v>
      </c>
      <c r="L193" s="52">
        <v>82.9</v>
      </c>
    </row>
    <row r="194" spans="1:18" x14ac:dyDescent="0.2">
      <c r="A194" t="s">
        <v>55</v>
      </c>
      <c r="B194" s="220">
        <v>38392</v>
      </c>
      <c r="D194" s="82">
        <v>5</v>
      </c>
      <c r="E194" s="69">
        <v>14.65</v>
      </c>
      <c r="F194" s="69">
        <v>11.28</v>
      </c>
      <c r="G194" s="52">
        <v>140.80000000000001</v>
      </c>
      <c r="H194" s="69">
        <v>58</v>
      </c>
      <c r="I194" s="69">
        <v>8.36</v>
      </c>
      <c r="J194">
        <v>150</v>
      </c>
      <c r="K194" s="52">
        <v>13.7</v>
      </c>
      <c r="L194" s="52">
        <v>77</v>
      </c>
    </row>
    <row r="195" spans="1:18" x14ac:dyDescent="0.2">
      <c r="A195" t="s">
        <v>55</v>
      </c>
      <c r="B195" s="220">
        <v>38392</v>
      </c>
      <c r="D195" s="82">
        <v>6</v>
      </c>
      <c r="E195" s="69">
        <v>14.65</v>
      </c>
      <c r="F195" s="69">
        <v>11.07</v>
      </c>
      <c r="G195" s="52">
        <v>138.19999999999999</v>
      </c>
      <c r="H195" s="69">
        <v>57.98</v>
      </c>
      <c r="I195" s="69">
        <v>8.36</v>
      </c>
      <c r="J195">
        <v>150</v>
      </c>
      <c r="K195" s="52">
        <v>13.3</v>
      </c>
      <c r="L195" s="52">
        <v>71.8</v>
      </c>
    </row>
    <row r="196" spans="1:18" x14ac:dyDescent="0.2">
      <c r="A196" t="s">
        <v>55</v>
      </c>
      <c r="B196" s="220">
        <v>38392</v>
      </c>
      <c r="D196" s="82">
        <v>7</v>
      </c>
      <c r="E196" s="69">
        <v>14.61</v>
      </c>
      <c r="F196" s="69">
        <v>10.56</v>
      </c>
      <c r="G196" s="52">
        <v>131.80000000000001</v>
      </c>
      <c r="H196" s="69">
        <v>58.02</v>
      </c>
      <c r="I196" s="69">
        <v>8.35</v>
      </c>
      <c r="J196">
        <v>150</v>
      </c>
      <c r="K196" s="52">
        <v>9.9</v>
      </c>
      <c r="L196" s="52">
        <v>35</v>
      </c>
    </row>
    <row r="197" spans="1:18" x14ac:dyDescent="0.2">
      <c r="A197" t="s">
        <v>55</v>
      </c>
      <c r="B197" s="220">
        <v>38392</v>
      </c>
      <c r="D197" s="82">
        <v>8</v>
      </c>
      <c r="E197" s="69">
        <v>14.39</v>
      </c>
      <c r="F197" s="69">
        <v>9.7200000000000006</v>
      </c>
      <c r="G197" s="52">
        <v>120.8</v>
      </c>
      <c r="H197" s="69">
        <v>58.19</v>
      </c>
      <c r="I197" s="69">
        <v>8.31</v>
      </c>
      <c r="J197">
        <v>150</v>
      </c>
      <c r="K197" s="52">
        <v>7.4</v>
      </c>
      <c r="L197" s="52">
        <v>16</v>
      </c>
    </row>
    <row r="198" spans="1:18" x14ac:dyDescent="0.2">
      <c r="A198" t="s">
        <v>55</v>
      </c>
      <c r="B198" s="220">
        <v>38392</v>
      </c>
      <c r="D198" s="82">
        <v>9</v>
      </c>
      <c r="E198" s="69">
        <v>14.3</v>
      </c>
      <c r="F198" s="69">
        <v>7.5</v>
      </c>
      <c r="G198" s="52">
        <v>93.1</v>
      </c>
      <c r="H198" s="69">
        <v>58.24</v>
      </c>
      <c r="I198" s="69">
        <v>8.27</v>
      </c>
      <c r="J198">
        <v>150</v>
      </c>
      <c r="K198" s="52">
        <v>6.8</v>
      </c>
      <c r="L198" s="52">
        <v>10.9</v>
      </c>
    </row>
    <row r="199" spans="1:18" x14ac:dyDescent="0.2">
      <c r="A199" t="s">
        <v>55</v>
      </c>
      <c r="B199" s="220">
        <v>38392</v>
      </c>
      <c r="D199" s="82">
        <v>10</v>
      </c>
      <c r="E199" s="69">
        <v>14.28</v>
      </c>
      <c r="F199" s="69">
        <v>6.64</v>
      </c>
      <c r="G199" s="52">
        <v>82.4</v>
      </c>
      <c r="H199" s="69">
        <v>58.27</v>
      </c>
      <c r="I199" s="69">
        <v>8.26</v>
      </c>
      <c r="J199">
        <v>150</v>
      </c>
      <c r="K199" s="52">
        <v>6.8</v>
      </c>
      <c r="L199" s="52">
        <v>10.9</v>
      </c>
    </row>
    <row r="200" spans="1:18" x14ac:dyDescent="0.2">
      <c r="A200" t="s">
        <v>55</v>
      </c>
      <c r="B200" s="220">
        <v>38392</v>
      </c>
      <c r="D200" s="82">
        <v>11</v>
      </c>
      <c r="E200" s="69">
        <v>14.27</v>
      </c>
      <c r="F200" s="69">
        <v>5.68</v>
      </c>
      <c r="G200" s="52">
        <v>70.5</v>
      </c>
      <c r="H200" s="69">
        <v>58.29</v>
      </c>
      <c r="I200" s="69">
        <v>8.25</v>
      </c>
      <c r="J200">
        <v>150</v>
      </c>
      <c r="K200" s="52">
        <v>6.8</v>
      </c>
      <c r="L200" s="52">
        <v>10.9</v>
      </c>
    </row>
    <row r="201" spans="1:18" x14ac:dyDescent="0.2">
      <c r="A201" t="s">
        <v>55</v>
      </c>
      <c r="B201" s="220">
        <v>38392</v>
      </c>
      <c r="D201" s="82">
        <v>12</v>
      </c>
      <c r="E201" s="69">
        <v>14.27</v>
      </c>
      <c r="F201" s="69">
        <v>4.84</v>
      </c>
      <c r="G201" s="52">
        <v>60.1</v>
      </c>
      <c r="H201" s="69">
        <v>58.28</v>
      </c>
      <c r="I201" s="69">
        <v>8.25</v>
      </c>
      <c r="J201">
        <v>149</v>
      </c>
      <c r="K201" s="52">
        <v>6.6</v>
      </c>
      <c r="L201" s="52">
        <v>8.8000000000000007</v>
      </c>
    </row>
    <row r="202" spans="1:18" x14ac:dyDescent="0.2">
      <c r="A202" t="s">
        <v>55</v>
      </c>
      <c r="B202" s="220">
        <v>38392</v>
      </c>
      <c r="D202" s="82">
        <v>13</v>
      </c>
      <c r="E202" s="69">
        <v>14.26</v>
      </c>
      <c r="F202" s="69">
        <v>3.63</v>
      </c>
      <c r="G202" s="52">
        <v>45</v>
      </c>
      <c r="H202" s="69">
        <v>58.3</v>
      </c>
      <c r="I202" s="69">
        <v>8.2200000000000006</v>
      </c>
      <c r="J202">
        <v>149</v>
      </c>
      <c r="K202" s="52">
        <v>6.5</v>
      </c>
      <c r="L202" s="52">
        <v>6.6</v>
      </c>
    </row>
    <row r="203" spans="1:18" x14ac:dyDescent="0.2">
      <c r="A203" t="s">
        <v>55</v>
      </c>
      <c r="B203" s="220">
        <v>38392</v>
      </c>
      <c r="D203" s="82">
        <v>14</v>
      </c>
      <c r="E203" s="69">
        <v>14.24</v>
      </c>
      <c r="F203" s="69">
        <v>3.15</v>
      </c>
      <c r="G203" s="52">
        <v>39</v>
      </c>
      <c r="H203" s="69">
        <v>58.31</v>
      </c>
      <c r="I203" s="69">
        <v>8.2200000000000006</v>
      </c>
      <c r="J203">
        <v>121</v>
      </c>
      <c r="K203" s="52">
        <v>6.6</v>
      </c>
      <c r="L203" s="52">
        <v>7.4</v>
      </c>
    </row>
    <row r="204" spans="1:18" x14ac:dyDescent="0.2">
      <c r="A204" t="s">
        <v>55</v>
      </c>
      <c r="B204" s="220">
        <v>38392</v>
      </c>
      <c r="D204" s="82">
        <v>14.9</v>
      </c>
      <c r="E204" s="69">
        <v>14.24</v>
      </c>
      <c r="F204" s="69">
        <v>3.03</v>
      </c>
      <c r="G204" s="52">
        <v>37.5</v>
      </c>
      <c r="H204" s="69">
        <v>58.19</v>
      </c>
      <c r="I204" s="69">
        <v>8.1999999999999993</v>
      </c>
      <c r="J204">
        <v>-59</v>
      </c>
      <c r="K204" s="52">
        <v>1184.8</v>
      </c>
      <c r="L204" s="52">
        <v>55.3</v>
      </c>
    </row>
    <row r="206" spans="1:18" x14ac:dyDescent="0.2">
      <c r="A206" t="s">
        <v>58</v>
      </c>
      <c r="B206" s="220">
        <v>38392</v>
      </c>
      <c r="D206" s="82">
        <v>0.1</v>
      </c>
      <c r="E206" s="69">
        <v>14.77</v>
      </c>
      <c r="F206" s="69">
        <v>10.8</v>
      </c>
      <c r="G206" s="52">
        <v>134.1</v>
      </c>
      <c r="H206" s="69">
        <v>56.3</v>
      </c>
      <c r="I206" s="69">
        <v>8.24</v>
      </c>
      <c r="J206">
        <v>147</v>
      </c>
      <c r="K206" s="52">
        <v>25.4</v>
      </c>
      <c r="L206">
        <v>124.5</v>
      </c>
      <c r="M206" s="195">
        <v>0.6</v>
      </c>
      <c r="N206" s="70">
        <v>109.24115999999999</v>
      </c>
      <c r="O206" s="70">
        <v>91.506360000000001</v>
      </c>
      <c r="R206" s="53"/>
    </row>
    <row r="207" spans="1:18" x14ac:dyDescent="0.2">
      <c r="A207" t="s">
        <v>58</v>
      </c>
      <c r="B207" s="220">
        <v>38392</v>
      </c>
      <c r="D207" s="82">
        <v>1</v>
      </c>
      <c r="E207" s="69">
        <v>14.77</v>
      </c>
      <c r="F207" s="69">
        <v>11.37</v>
      </c>
      <c r="G207" s="52">
        <v>141.19999999999999</v>
      </c>
      <c r="H207" s="69">
        <v>56.33</v>
      </c>
      <c r="I207" s="69">
        <v>8.3000000000000007</v>
      </c>
      <c r="J207">
        <v>145</v>
      </c>
      <c r="K207" s="52">
        <v>24.8</v>
      </c>
      <c r="L207">
        <v>135.6</v>
      </c>
    </row>
    <row r="208" spans="1:18" x14ac:dyDescent="0.2">
      <c r="A208" t="s">
        <v>58</v>
      </c>
      <c r="B208" s="220">
        <v>38392</v>
      </c>
      <c r="D208" s="82">
        <v>2</v>
      </c>
      <c r="E208" s="69">
        <v>14.81</v>
      </c>
      <c r="F208" s="69">
        <v>7.9</v>
      </c>
      <c r="G208" s="52">
        <v>98.7</v>
      </c>
      <c r="H208" s="69">
        <v>57.63</v>
      </c>
      <c r="I208" s="69">
        <v>8.32</v>
      </c>
      <c r="J208">
        <v>144</v>
      </c>
      <c r="K208" s="52">
        <v>9.1</v>
      </c>
      <c r="L208">
        <v>21.9</v>
      </c>
    </row>
    <row r="209" spans="1:18" x14ac:dyDescent="0.2">
      <c r="A209" t="s">
        <v>58</v>
      </c>
      <c r="B209" s="220">
        <v>38392</v>
      </c>
      <c r="D209" s="82">
        <v>3</v>
      </c>
      <c r="E209" s="69">
        <v>14.81</v>
      </c>
      <c r="F209" s="69">
        <v>6.92</v>
      </c>
      <c r="G209" s="52">
        <v>86.6</v>
      </c>
      <c r="H209" s="69">
        <v>57.8</v>
      </c>
      <c r="I209" s="69">
        <v>8.32</v>
      </c>
      <c r="J209">
        <v>143</v>
      </c>
      <c r="K209" s="52">
        <v>7.4</v>
      </c>
      <c r="L209">
        <v>10.7</v>
      </c>
    </row>
    <row r="210" spans="1:18" x14ac:dyDescent="0.2">
      <c r="A210" t="s">
        <v>58</v>
      </c>
      <c r="B210" s="220">
        <v>38392</v>
      </c>
      <c r="D210" s="82">
        <v>4</v>
      </c>
      <c r="E210" s="69">
        <v>14.76</v>
      </c>
      <c r="F210" s="69">
        <v>6.48</v>
      </c>
      <c r="G210" s="52">
        <v>81.099999999999994</v>
      </c>
      <c r="H210" s="69">
        <v>57.83</v>
      </c>
      <c r="I210" s="69">
        <v>8.32</v>
      </c>
      <c r="J210">
        <v>142</v>
      </c>
      <c r="K210" s="52">
        <v>7.2</v>
      </c>
      <c r="L210">
        <v>8.6999999999999993</v>
      </c>
    </row>
    <row r="211" spans="1:18" x14ac:dyDescent="0.2">
      <c r="A211" t="s">
        <v>58</v>
      </c>
      <c r="B211" s="220">
        <v>38392</v>
      </c>
      <c r="D211" s="82">
        <v>5</v>
      </c>
      <c r="E211" s="69">
        <v>14.75</v>
      </c>
      <c r="F211" s="69">
        <v>6.45</v>
      </c>
      <c r="G211" s="52">
        <v>80.7</v>
      </c>
      <c r="H211" s="69">
        <v>57.88</v>
      </c>
      <c r="I211" s="69">
        <v>8.32</v>
      </c>
      <c r="J211">
        <v>142</v>
      </c>
      <c r="K211" s="52">
        <v>7.1</v>
      </c>
      <c r="L211">
        <v>8.1</v>
      </c>
    </row>
    <row r="212" spans="1:18" x14ac:dyDescent="0.2">
      <c r="A212" t="s">
        <v>58</v>
      </c>
      <c r="B212" s="220">
        <v>38392</v>
      </c>
      <c r="D212" s="82">
        <v>6</v>
      </c>
      <c r="E212" s="69">
        <v>14.69</v>
      </c>
      <c r="F212" s="69">
        <v>6.85</v>
      </c>
      <c r="G212" s="52">
        <v>85.6</v>
      </c>
      <c r="H212" s="69">
        <v>57.91</v>
      </c>
      <c r="I212" s="69">
        <v>8.34</v>
      </c>
      <c r="J212">
        <v>143</v>
      </c>
      <c r="K212" s="52">
        <v>7.4</v>
      </c>
      <c r="L212">
        <v>7.5</v>
      </c>
    </row>
    <row r="213" spans="1:18" x14ac:dyDescent="0.2">
      <c r="A213" t="s">
        <v>58</v>
      </c>
      <c r="B213" s="220">
        <v>38392</v>
      </c>
      <c r="D213" s="82">
        <v>7</v>
      </c>
      <c r="E213" s="69">
        <v>14.68</v>
      </c>
      <c r="F213" s="69">
        <v>7.22</v>
      </c>
      <c r="G213" s="52">
        <v>90.1</v>
      </c>
      <c r="H213" s="69">
        <v>57.9</v>
      </c>
      <c r="I213" s="69">
        <v>8.34</v>
      </c>
      <c r="J213">
        <v>142</v>
      </c>
      <c r="K213" s="52">
        <v>6.7</v>
      </c>
      <c r="L213">
        <v>9.8000000000000007</v>
      </c>
    </row>
    <row r="214" spans="1:18" x14ac:dyDescent="0.2">
      <c r="A214" t="s">
        <v>58</v>
      </c>
      <c r="B214" s="220">
        <v>38392</v>
      </c>
      <c r="D214" s="82">
        <v>8</v>
      </c>
      <c r="E214" s="69">
        <v>14.62</v>
      </c>
      <c r="F214" s="69">
        <v>7.72</v>
      </c>
      <c r="G214" s="52">
        <v>96.2</v>
      </c>
      <c r="H214" s="69">
        <v>57.92</v>
      </c>
      <c r="I214" s="69">
        <v>8.35</v>
      </c>
      <c r="J214">
        <v>141</v>
      </c>
      <c r="K214" s="52">
        <v>6.6</v>
      </c>
      <c r="L214">
        <v>10.199999999999999</v>
      </c>
    </row>
    <row r="215" spans="1:18" x14ac:dyDescent="0.2">
      <c r="A215" t="s">
        <v>58</v>
      </c>
      <c r="B215" s="220">
        <v>38392</v>
      </c>
      <c r="D215" s="82">
        <v>9</v>
      </c>
      <c r="E215" s="69">
        <v>14.53</v>
      </c>
      <c r="F215" s="69">
        <v>7.37</v>
      </c>
      <c r="G215" s="52">
        <v>91.8</v>
      </c>
      <c r="H215" s="69">
        <v>58</v>
      </c>
      <c r="I215" s="69">
        <v>8.33</v>
      </c>
      <c r="J215">
        <v>141</v>
      </c>
      <c r="K215" s="52">
        <v>6.6</v>
      </c>
      <c r="L215">
        <v>8.6999999999999993</v>
      </c>
    </row>
    <row r="216" spans="1:18" x14ac:dyDescent="0.2">
      <c r="A216" t="s">
        <v>58</v>
      </c>
      <c r="B216" s="220">
        <v>38392</v>
      </c>
      <c r="D216" s="82">
        <v>10</v>
      </c>
      <c r="E216" s="69">
        <v>14.38</v>
      </c>
      <c r="F216" s="69">
        <v>7.25</v>
      </c>
      <c r="G216" s="52">
        <v>90.1</v>
      </c>
      <c r="H216" s="69">
        <v>58.17</v>
      </c>
      <c r="I216" s="69">
        <v>8.31</v>
      </c>
      <c r="J216">
        <v>141</v>
      </c>
      <c r="K216" s="52">
        <v>6.5</v>
      </c>
      <c r="L216">
        <v>6.9</v>
      </c>
    </row>
    <row r="217" spans="1:18" x14ac:dyDescent="0.2">
      <c r="A217" t="s">
        <v>58</v>
      </c>
      <c r="B217" s="220">
        <v>38392</v>
      </c>
      <c r="D217" s="82">
        <v>11</v>
      </c>
      <c r="E217" s="69">
        <v>14.25</v>
      </c>
      <c r="F217" s="69">
        <v>4.59</v>
      </c>
      <c r="G217" s="52">
        <v>56.9</v>
      </c>
      <c r="H217" s="69">
        <v>58.35</v>
      </c>
      <c r="I217" s="69">
        <v>8.25</v>
      </c>
      <c r="J217">
        <v>143</v>
      </c>
      <c r="K217" s="52">
        <v>6.7</v>
      </c>
      <c r="L217">
        <v>5.5</v>
      </c>
    </row>
    <row r="218" spans="1:18" x14ac:dyDescent="0.2">
      <c r="A218" t="s">
        <v>58</v>
      </c>
      <c r="B218" s="220">
        <v>38392</v>
      </c>
      <c r="D218" s="82">
        <v>12</v>
      </c>
      <c r="E218" s="69">
        <v>14.25</v>
      </c>
      <c r="F218" s="69">
        <v>3.59</v>
      </c>
      <c r="G218" s="52">
        <v>44.5</v>
      </c>
      <c r="H218" s="69">
        <v>58.34</v>
      </c>
      <c r="I218" s="69">
        <v>8.24</v>
      </c>
      <c r="J218">
        <v>142</v>
      </c>
      <c r="K218" s="52">
        <v>6.7</v>
      </c>
      <c r="L218">
        <v>5.5</v>
      </c>
    </row>
    <row r="220" spans="1:18" x14ac:dyDescent="0.2">
      <c r="A220" t="s">
        <v>61</v>
      </c>
      <c r="B220" s="220">
        <v>38392</v>
      </c>
      <c r="D220" s="82">
        <v>0.1</v>
      </c>
      <c r="E220" s="69">
        <v>14.99</v>
      </c>
      <c r="F220" s="69">
        <v>11.27</v>
      </c>
      <c r="G220" s="52">
        <v>141.5</v>
      </c>
      <c r="H220" s="69">
        <v>57.83</v>
      </c>
      <c r="I220" s="69">
        <v>8.41</v>
      </c>
      <c r="J220">
        <v>144</v>
      </c>
      <c r="K220" s="52">
        <v>15.7</v>
      </c>
      <c r="L220" s="52">
        <v>46.6</v>
      </c>
      <c r="M220" s="80">
        <v>0.7</v>
      </c>
      <c r="N220" s="70">
        <v>58.529879999999991</v>
      </c>
      <c r="O220" s="70">
        <v>46.753640000000004</v>
      </c>
      <c r="R220" s="53"/>
    </row>
    <row r="221" spans="1:18" x14ac:dyDescent="0.2">
      <c r="A221" t="s">
        <v>61</v>
      </c>
      <c r="B221" s="220">
        <v>38392</v>
      </c>
      <c r="D221" s="82">
        <v>1</v>
      </c>
      <c r="E221" s="69">
        <v>14.99</v>
      </c>
      <c r="F221" s="69">
        <v>11.65</v>
      </c>
      <c r="G221" s="52">
        <v>146.30000000000001</v>
      </c>
      <c r="H221" s="69">
        <v>57.83</v>
      </c>
      <c r="I221" s="69">
        <v>8.42</v>
      </c>
      <c r="J221">
        <v>144</v>
      </c>
      <c r="K221" s="52">
        <v>15.7</v>
      </c>
      <c r="L221" s="52">
        <v>46.6</v>
      </c>
    </row>
    <row r="222" spans="1:18" x14ac:dyDescent="0.2">
      <c r="A222" t="s">
        <v>61</v>
      </c>
      <c r="B222" s="220">
        <v>38392</v>
      </c>
      <c r="D222" s="82">
        <v>2</v>
      </c>
      <c r="E222" s="69">
        <v>14.98</v>
      </c>
      <c r="F222" s="69">
        <v>11.67</v>
      </c>
      <c r="G222" s="52">
        <v>146.5</v>
      </c>
      <c r="H222" s="69">
        <v>57.82</v>
      </c>
      <c r="I222" s="69">
        <v>8.42</v>
      </c>
      <c r="J222">
        <v>143</v>
      </c>
      <c r="K222" s="52">
        <v>14.8</v>
      </c>
      <c r="L222" s="52">
        <v>79.3</v>
      </c>
    </row>
    <row r="223" spans="1:18" x14ac:dyDescent="0.2">
      <c r="A223" t="s">
        <v>61</v>
      </c>
      <c r="B223" s="220">
        <v>38392</v>
      </c>
      <c r="D223" s="82">
        <v>3</v>
      </c>
      <c r="E223" s="69">
        <v>14.96</v>
      </c>
      <c r="F223" s="69">
        <v>11.69</v>
      </c>
      <c r="G223" s="52">
        <v>146.69999999999999</v>
      </c>
      <c r="H223" s="69">
        <v>57.82</v>
      </c>
      <c r="I223" s="69">
        <v>8.42</v>
      </c>
      <c r="J223">
        <v>143</v>
      </c>
      <c r="K223" s="52">
        <v>14</v>
      </c>
      <c r="L223" s="52">
        <v>67.7</v>
      </c>
    </row>
    <row r="224" spans="1:18" x14ac:dyDescent="0.2">
      <c r="A224" t="s">
        <v>61</v>
      </c>
      <c r="B224" s="220">
        <v>38392</v>
      </c>
      <c r="D224" s="82">
        <v>4</v>
      </c>
      <c r="E224" s="69">
        <v>14.81</v>
      </c>
      <c r="F224" s="69">
        <v>10.65</v>
      </c>
      <c r="G224" s="52">
        <v>133.30000000000001</v>
      </c>
      <c r="H224" s="69">
        <v>57.85</v>
      </c>
      <c r="I224" s="69">
        <v>8.39</v>
      </c>
      <c r="J224">
        <v>143</v>
      </c>
      <c r="K224" s="52">
        <v>9.3000000000000007</v>
      </c>
      <c r="L224" s="52">
        <v>27.3</v>
      </c>
    </row>
    <row r="225" spans="1:12" x14ac:dyDescent="0.2">
      <c r="A225" t="s">
        <v>61</v>
      </c>
      <c r="B225" s="220">
        <v>38392</v>
      </c>
      <c r="D225" s="82">
        <v>5</v>
      </c>
      <c r="E225" s="69">
        <v>14.81</v>
      </c>
      <c r="F225" s="69">
        <v>9.1</v>
      </c>
      <c r="G225" s="52">
        <v>113.9</v>
      </c>
      <c r="H225" s="69">
        <v>57.87</v>
      </c>
      <c r="I225" s="69">
        <v>8.3699999999999992</v>
      </c>
      <c r="J225">
        <v>144</v>
      </c>
      <c r="K225" s="52">
        <v>7.7</v>
      </c>
      <c r="L225" s="52">
        <v>15.7</v>
      </c>
    </row>
    <row r="226" spans="1:12" x14ac:dyDescent="0.2">
      <c r="A226" t="s">
        <v>61</v>
      </c>
      <c r="B226" s="220">
        <v>38392</v>
      </c>
      <c r="D226" s="82">
        <v>6</v>
      </c>
      <c r="E226" s="69">
        <v>14.7</v>
      </c>
      <c r="F226" s="69">
        <v>8.01</v>
      </c>
      <c r="G226" s="52">
        <v>100.1</v>
      </c>
      <c r="H226" s="69">
        <v>57.95</v>
      </c>
      <c r="I226" s="69">
        <v>8.36</v>
      </c>
      <c r="J226">
        <v>143</v>
      </c>
      <c r="K226" s="52">
        <v>7.4</v>
      </c>
      <c r="L226" s="52">
        <v>12.6</v>
      </c>
    </row>
    <row r="227" spans="1:12" x14ac:dyDescent="0.2">
      <c r="A227" t="s">
        <v>61</v>
      </c>
      <c r="B227" s="220">
        <v>38392</v>
      </c>
      <c r="D227" s="82">
        <v>7</v>
      </c>
      <c r="E227" s="69">
        <v>14.61</v>
      </c>
      <c r="F227" s="69">
        <v>7.72</v>
      </c>
      <c r="G227" s="52">
        <v>96.2</v>
      </c>
      <c r="H227" s="69">
        <v>57.98</v>
      </c>
      <c r="I227" s="69">
        <v>8.3699999999999992</v>
      </c>
      <c r="J227">
        <v>143</v>
      </c>
      <c r="K227" s="52">
        <v>7</v>
      </c>
      <c r="L227" s="52">
        <v>11.8</v>
      </c>
    </row>
    <row r="228" spans="1:12" x14ac:dyDescent="0.2">
      <c r="A228" t="s">
        <v>61</v>
      </c>
      <c r="B228" s="220">
        <v>38392</v>
      </c>
      <c r="D228" s="82">
        <v>8</v>
      </c>
      <c r="E228" s="69">
        <v>14.59</v>
      </c>
      <c r="F228" s="69">
        <v>8.01</v>
      </c>
      <c r="G228" s="52">
        <v>99.9</v>
      </c>
      <c r="H228" s="69">
        <v>57.97</v>
      </c>
      <c r="I228" s="69">
        <v>8.3699999999999992</v>
      </c>
      <c r="J228">
        <v>144</v>
      </c>
      <c r="K228" s="52">
        <v>6.9</v>
      </c>
      <c r="L228" s="52">
        <v>11.2</v>
      </c>
    </row>
    <row r="229" spans="1:12" x14ac:dyDescent="0.2">
      <c r="A229" t="s">
        <v>61</v>
      </c>
      <c r="B229" s="220">
        <v>38392</v>
      </c>
      <c r="D229" s="82">
        <v>9</v>
      </c>
      <c r="E229" s="69">
        <v>14.51</v>
      </c>
      <c r="F229" s="69">
        <v>7.9</v>
      </c>
      <c r="G229" s="52">
        <v>98.3</v>
      </c>
      <c r="H229" s="69">
        <v>57.99</v>
      </c>
      <c r="I229" s="69">
        <v>8.36</v>
      </c>
      <c r="J229">
        <v>144</v>
      </c>
      <c r="K229" s="52">
        <v>6.8</v>
      </c>
      <c r="L229" s="52">
        <v>10.8</v>
      </c>
    </row>
    <row r="230" spans="1:12" x14ac:dyDescent="0.2">
      <c r="A230" t="s">
        <v>61</v>
      </c>
      <c r="B230" s="220">
        <v>38392</v>
      </c>
      <c r="D230" s="82">
        <v>10</v>
      </c>
      <c r="E230" s="69">
        <v>14.5</v>
      </c>
      <c r="F230" s="69">
        <v>7.8</v>
      </c>
      <c r="G230" s="52">
        <v>97.1</v>
      </c>
      <c r="H230" s="69">
        <v>58.03</v>
      </c>
      <c r="I230" s="69">
        <v>8.36</v>
      </c>
      <c r="J230">
        <v>144</v>
      </c>
      <c r="K230" s="52">
        <v>6.8</v>
      </c>
      <c r="L230" s="52">
        <v>9.8000000000000007</v>
      </c>
    </row>
    <row r="231" spans="1:12" x14ac:dyDescent="0.2">
      <c r="A231" t="s">
        <v>61</v>
      </c>
      <c r="B231" s="220">
        <v>38392</v>
      </c>
      <c r="D231" s="82">
        <v>11</v>
      </c>
      <c r="E231" s="69">
        <v>14.48</v>
      </c>
      <c r="F231" s="69">
        <v>7.47</v>
      </c>
      <c r="G231" s="52">
        <v>93</v>
      </c>
      <c r="H231" s="69">
        <v>58.15</v>
      </c>
      <c r="I231" s="69">
        <v>8.34</v>
      </c>
      <c r="J231">
        <v>144</v>
      </c>
      <c r="K231" s="52">
        <v>6.7</v>
      </c>
      <c r="L231" s="52">
        <v>8.6999999999999993</v>
      </c>
    </row>
    <row r="232" spans="1:12" x14ac:dyDescent="0.2">
      <c r="A232" t="s">
        <v>61</v>
      </c>
      <c r="B232" s="220">
        <v>38392</v>
      </c>
      <c r="D232" s="82">
        <v>12</v>
      </c>
      <c r="E232" s="69">
        <v>14.47</v>
      </c>
      <c r="F232" s="69">
        <v>6.86</v>
      </c>
      <c r="G232" s="52">
        <v>85.4</v>
      </c>
      <c r="H232" s="69">
        <v>58.2</v>
      </c>
      <c r="I232" s="69">
        <v>8.33</v>
      </c>
      <c r="J232">
        <v>143</v>
      </c>
      <c r="K232" s="52">
        <v>6.6</v>
      </c>
      <c r="L232" s="52">
        <v>8.8000000000000007</v>
      </c>
    </row>
    <row r="233" spans="1:12" x14ac:dyDescent="0.2">
      <c r="A233" t="s">
        <v>61</v>
      </c>
      <c r="B233" s="220">
        <v>38392</v>
      </c>
      <c r="D233" s="82">
        <v>13</v>
      </c>
      <c r="E233" s="69">
        <v>14.47</v>
      </c>
      <c r="F233" s="69">
        <v>6.59</v>
      </c>
      <c r="G233" s="52">
        <v>82.1</v>
      </c>
      <c r="H233" s="69">
        <v>58.19</v>
      </c>
      <c r="I233" s="69">
        <v>8.33</v>
      </c>
      <c r="J233">
        <v>143</v>
      </c>
      <c r="K233" s="52">
        <v>6.7</v>
      </c>
      <c r="L233" s="52">
        <v>8.5</v>
      </c>
    </row>
    <row r="234" spans="1:12" x14ac:dyDescent="0.2">
      <c r="A234" t="s">
        <v>61</v>
      </c>
      <c r="B234" s="220">
        <v>38392</v>
      </c>
      <c r="D234" s="82">
        <v>14</v>
      </c>
      <c r="E234" s="69">
        <v>14.48</v>
      </c>
      <c r="F234" s="69">
        <v>6.52</v>
      </c>
      <c r="G234" s="52">
        <v>81.2</v>
      </c>
      <c r="H234" s="69">
        <v>58.17</v>
      </c>
      <c r="I234" s="69">
        <v>8.33</v>
      </c>
      <c r="J234">
        <v>144</v>
      </c>
      <c r="K234" s="52">
        <v>6.6</v>
      </c>
      <c r="L234" s="52">
        <v>7.9</v>
      </c>
    </row>
    <row r="235" spans="1:12" x14ac:dyDescent="0.2">
      <c r="A235" t="s">
        <v>61</v>
      </c>
      <c r="B235" s="220">
        <v>38392</v>
      </c>
      <c r="D235" s="82">
        <v>14.5</v>
      </c>
      <c r="E235" s="69">
        <v>14.48</v>
      </c>
      <c r="F235" s="69">
        <v>4.71</v>
      </c>
      <c r="G235" s="52">
        <v>58.6</v>
      </c>
      <c r="H235" s="69">
        <v>58.11</v>
      </c>
      <c r="I235" s="69">
        <v>8.3000000000000007</v>
      </c>
      <c r="J235">
        <v>-17</v>
      </c>
      <c r="K235" s="52">
        <v>1167.3</v>
      </c>
      <c r="L235" s="52">
        <v>35.4</v>
      </c>
    </row>
    <row r="238" spans="1:12" x14ac:dyDescent="0.2">
      <c r="A238" t="s">
        <v>7</v>
      </c>
      <c r="B238" s="220">
        <v>38455</v>
      </c>
      <c r="D238" s="74">
        <v>0.82699999999999996</v>
      </c>
      <c r="E238" s="74">
        <v>21.3</v>
      </c>
      <c r="F238" s="74">
        <v>7.67</v>
      </c>
      <c r="G238" s="143">
        <v>87.4</v>
      </c>
      <c r="H238" s="74">
        <v>3.0390000000000001</v>
      </c>
      <c r="I238" s="74">
        <v>7.72</v>
      </c>
      <c r="J238" s="81"/>
      <c r="K238" s="143">
        <v>130.1</v>
      </c>
      <c r="L238" s="80">
        <v>9.4</v>
      </c>
    </row>
    <row r="239" spans="1:12" x14ac:dyDescent="0.2">
      <c r="D239" s="74"/>
      <c r="E239" s="74"/>
      <c r="H239" s="74"/>
      <c r="I239" s="74"/>
      <c r="J239" s="81"/>
      <c r="K239" s="143"/>
      <c r="L239" s="80"/>
    </row>
    <row r="240" spans="1:12" x14ac:dyDescent="0.2">
      <c r="A240" t="s">
        <v>36</v>
      </c>
      <c r="B240" s="220">
        <v>38455</v>
      </c>
      <c r="D240" s="74">
        <v>1.016</v>
      </c>
      <c r="E240" s="74">
        <v>21.56</v>
      </c>
      <c r="F240" s="74">
        <v>7.04</v>
      </c>
      <c r="G240" s="143">
        <v>80.8</v>
      </c>
      <c r="H240" s="74">
        <v>4.032</v>
      </c>
      <c r="I240" s="74">
        <v>7.54</v>
      </c>
      <c r="J240" s="81"/>
      <c r="K240" s="143">
        <v>78.099999999999994</v>
      </c>
      <c r="L240" s="80">
        <v>29.5</v>
      </c>
    </row>
    <row r="241" spans="1:18" x14ac:dyDescent="0.2">
      <c r="A241" s="79"/>
      <c r="D241" s="140"/>
      <c r="E241" s="140"/>
      <c r="F241" s="140"/>
      <c r="G241" s="144"/>
      <c r="H241" s="140"/>
      <c r="I241" s="140"/>
      <c r="J241" s="73"/>
      <c r="K241" s="144"/>
      <c r="L241" s="73"/>
    </row>
    <row r="242" spans="1:18" x14ac:dyDescent="0.2">
      <c r="A242" t="s">
        <v>114</v>
      </c>
      <c r="B242" s="220">
        <v>38455</v>
      </c>
      <c r="D242" s="74">
        <v>0.14399999999999999</v>
      </c>
      <c r="E242" s="74">
        <v>22.19</v>
      </c>
      <c r="F242" s="74">
        <v>9.2200000000000006</v>
      </c>
      <c r="G242" s="143">
        <v>107.4</v>
      </c>
      <c r="H242" s="74">
        <v>4.63</v>
      </c>
      <c r="I242" s="74">
        <v>7.49</v>
      </c>
      <c r="J242" s="81"/>
      <c r="K242" s="143">
        <v>78.900000000000006</v>
      </c>
      <c r="L242" s="80">
        <v>29.8</v>
      </c>
    </row>
    <row r="243" spans="1:18" x14ac:dyDescent="0.2">
      <c r="A243" s="79"/>
      <c r="D243" s="140"/>
      <c r="E243" s="140"/>
      <c r="F243" s="140"/>
      <c r="G243" s="144"/>
      <c r="H243" s="140"/>
      <c r="I243" s="140"/>
      <c r="J243" s="243"/>
      <c r="K243" s="144"/>
      <c r="L243" s="243"/>
    </row>
    <row r="244" spans="1:18" x14ac:dyDescent="0.2">
      <c r="A244" t="s">
        <v>72</v>
      </c>
      <c r="B244" s="220">
        <v>38455</v>
      </c>
      <c r="D244" s="74">
        <v>0.69399999999999995</v>
      </c>
      <c r="E244" s="74">
        <v>25.1</v>
      </c>
      <c r="F244" s="74">
        <v>7.56</v>
      </c>
      <c r="G244" s="143">
        <v>92.2</v>
      </c>
      <c r="H244" s="74">
        <v>1.976</v>
      </c>
      <c r="I244" s="74">
        <v>7.65</v>
      </c>
      <c r="J244" s="81"/>
      <c r="K244" s="143">
        <v>4.0999999999999996</v>
      </c>
      <c r="L244" s="80">
        <v>3.4</v>
      </c>
    </row>
    <row r="245" spans="1:18" x14ac:dyDescent="0.2">
      <c r="D245" s="69"/>
      <c r="E245" s="69"/>
      <c r="F245" s="69"/>
      <c r="G245" s="52"/>
      <c r="H245" s="69"/>
      <c r="I245" s="69"/>
      <c r="J245"/>
      <c r="K245" s="52"/>
      <c r="L245"/>
    </row>
    <row r="246" spans="1:18" x14ac:dyDescent="0.2">
      <c r="A246" t="s">
        <v>55</v>
      </c>
      <c r="B246" s="220">
        <v>38455</v>
      </c>
      <c r="D246" s="74">
        <v>0.14499999999999999</v>
      </c>
      <c r="E246" s="74">
        <v>21.82</v>
      </c>
      <c r="F246" s="74">
        <v>20.55</v>
      </c>
      <c r="G246" s="143">
        <v>293.89999999999998</v>
      </c>
      <c r="H246" s="74">
        <v>58.37</v>
      </c>
      <c r="I246" s="74">
        <v>8.89</v>
      </c>
      <c r="J246" s="81"/>
      <c r="K246" s="143">
        <v>-29.3</v>
      </c>
      <c r="L246" s="80">
        <v>42.3</v>
      </c>
      <c r="M246" s="80">
        <v>0.5</v>
      </c>
      <c r="N246" s="6">
        <v>132.98005000000001</v>
      </c>
      <c r="O246" s="6">
        <v>177.09897499999997</v>
      </c>
      <c r="R246" s="53"/>
    </row>
    <row r="247" spans="1:18" x14ac:dyDescent="0.2">
      <c r="A247" t="s">
        <v>55</v>
      </c>
      <c r="B247" s="220">
        <v>38455</v>
      </c>
      <c r="D247" s="74">
        <v>1.044</v>
      </c>
      <c r="E247" s="74">
        <v>19.55</v>
      </c>
      <c r="F247" s="74">
        <v>14.59</v>
      </c>
      <c r="G247" s="143">
        <v>201.6</v>
      </c>
      <c r="H247" s="74">
        <v>59.72</v>
      </c>
      <c r="I247" s="74">
        <v>8.64</v>
      </c>
      <c r="J247" s="81"/>
      <c r="K247" s="143">
        <v>-31.1</v>
      </c>
      <c r="L247" s="80">
        <v>74.3</v>
      </c>
    </row>
    <row r="248" spans="1:18" x14ac:dyDescent="0.2">
      <c r="A248" t="s">
        <v>55</v>
      </c>
      <c r="B248" s="220">
        <v>38455</v>
      </c>
      <c r="D248" s="74">
        <v>2.0409999999999999</v>
      </c>
      <c r="E248" s="74">
        <v>19.3</v>
      </c>
      <c r="F248" s="74">
        <v>10.77</v>
      </c>
      <c r="G248" s="143">
        <v>148.19999999999999</v>
      </c>
      <c r="H248" s="74">
        <v>59.77</v>
      </c>
      <c r="I248" s="74">
        <v>8.6</v>
      </c>
      <c r="J248" s="81"/>
      <c r="K248" s="143">
        <v>-30.5</v>
      </c>
      <c r="L248" s="80">
        <v>84.2</v>
      </c>
    </row>
    <row r="249" spans="1:18" x14ac:dyDescent="0.2">
      <c r="A249" t="s">
        <v>55</v>
      </c>
      <c r="B249" s="220">
        <v>38455</v>
      </c>
      <c r="D249" s="74">
        <v>3.2429999999999999</v>
      </c>
      <c r="E249" s="74">
        <v>19.239999999999998</v>
      </c>
      <c r="F249" s="74">
        <v>10.07</v>
      </c>
      <c r="G249" s="143">
        <v>138.4</v>
      </c>
      <c r="H249" s="74">
        <v>59.87</v>
      </c>
      <c r="I249" s="74">
        <v>8.59</v>
      </c>
      <c r="J249" s="81"/>
      <c r="K249" s="143">
        <v>-30</v>
      </c>
      <c r="L249" s="80">
        <v>80.7</v>
      </c>
    </row>
    <row r="250" spans="1:18" x14ac:dyDescent="0.2">
      <c r="A250" t="s">
        <v>55</v>
      </c>
      <c r="B250" s="220">
        <v>38455</v>
      </c>
      <c r="D250" s="74">
        <v>4.0529999999999999</v>
      </c>
      <c r="E250" s="74">
        <v>19.260000000000002</v>
      </c>
      <c r="F250" s="74">
        <v>9.61</v>
      </c>
      <c r="G250" s="143">
        <v>132.19999999999999</v>
      </c>
      <c r="H250" s="74">
        <v>59.96</v>
      </c>
      <c r="I250" s="74">
        <v>8.58</v>
      </c>
      <c r="J250" s="81"/>
      <c r="K250" s="143">
        <v>-30.9</v>
      </c>
      <c r="L250" s="80">
        <v>71.7</v>
      </c>
    </row>
    <row r="251" spans="1:18" x14ac:dyDescent="0.2">
      <c r="A251" t="s">
        <v>55</v>
      </c>
      <c r="B251" s="220">
        <v>38455</v>
      </c>
      <c r="D251" s="74">
        <v>5.03</v>
      </c>
      <c r="E251" s="74">
        <v>19.21</v>
      </c>
      <c r="F251" s="74">
        <v>9.0500000000000007</v>
      </c>
      <c r="G251" s="143">
        <v>124.4</v>
      </c>
      <c r="H251" s="74">
        <v>60.01</v>
      </c>
      <c r="I251" s="74">
        <v>8.57</v>
      </c>
      <c r="J251" s="81"/>
      <c r="K251" s="143">
        <v>-32.1</v>
      </c>
      <c r="L251" s="80">
        <v>56.1</v>
      </c>
    </row>
    <row r="252" spans="1:18" x14ac:dyDescent="0.2">
      <c r="A252" t="s">
        <v>55</v>
      </c>
      <c r="B252" s="220">
        <v>38455</v>
      </c>
      <c r="D252" s="74">
        <v>6.1440000000000001</v>
      </c>
      <c r="E252" s="74">
        <v>19.12</v>
      </c>
      <c r="F252" s="74">
        <v>8.44</v>
      </c>
      <c r="G252" s="143">
        <v>115.9</v>
      </c>
      <c r="H252" s="74">
        <v>60.01</v>
      </c>
      <c r="I252" s="74">
        <v>8.5500000000000007</v>
      </c>
      <c r="J252" s="81"/>
      <c r="K252" s="143">
        <v>-32.9</v>
      </c>
      <c r="L252" s="80">
        <v>47.7</v>
      </c>
    </row>
    <row r="253" spans="1:18" x14ac:dyDescent="0.2">
      <c r="A253" t="s">
        <v>55</v>
      </c>
      <c r="B253" s="220">
        <v>38455</v>
      </c>
      <c r="D253" s="74">
        <v>7.1559999999999997</v>
      </c>
      <c r="E253" s="74">
        <v>18.989999999999998</v>
      </c>
      <c r="F253" s="74">
        <v>7.65</v>
      </c>
      <c r="G253" s="143">
        <v>104.8</v>
      </c>
      <c r="H253" s="74">
        <v>60.01</v>
      </c>
      <c r="I253" s="74">
        <v>8.5399999999999991</v>
      </c>
      <c r="J253" s="81"/>
      <c r="K253" s="143">
        <v>-33.799999999999997</v>
      </c>
      <c r="L253" s="80">
        <v>39.299999999999997</v>
      </c>
    </row>
    <row r="254" spans="1:18" x14ac:dyDescent="0.2">
      <c r="A254" t="s">
        <v>55</v>
      </c>
      <c r="B254" s="220">
        <v>38455</v>
      </c>
      <c r="D254" s="74">
        <v>8.0839999999999996</v>
      </c>
      <c r="E254" s="74">
        <v>18.95</v>
      </c>
      <c r="F254" s="74">
        <v>7.19</v>
      </c>
      <c r="G254" s="143">
        <v>98.4</v>
      </c>
      <c r="H254" s="74">
        <v>60.02</v>
      </c>
      <c r="I254" s="74">
        <v>8.5299999999999994</v>
      </c>
      <c r="J254" s="81"/>
      <c r="K254" s="143">
        <v>-34</v>
      </c>
      <c r="L254" s="80">
        <v>33.9</v>
      </c>
    </row>
    <row r="255" spans="1:18" x14ac:dyDescent="0.2">
      <c r="A255" t="s">
        <v>55</v>
      </c>
      <c r="B255" s="220">
        <v>38455</v>
      </c>
      <c r="D255" s="74">
        <v>9.0579999999999998</v>
      </c>
      <c r="E255" s="74">
        <v>18.899999999999999</v>
      </c>
      <c r="F255" s="74">
        <v>6.87</v>
      </c>
      <c r="G255" s="143">
        <v>93.8</v>
      </c>
      <c r="H255" s="74">
        <v>60.01</v>
      </c>
      <c r="I255" s="74">
        <v>8.5299999999999994</v>
      </c>
      <c r="J255" s="81"/>
      <c r="K255" s="143">
        <v>-34.5</v>
      </c>
      <c r="L255" s="80">
        <v>29.7</v>
      </c>
    </row>
    <row r="256" spans="1:18" x14ac:dyDescent="0.2">
      <c r="A256" t="s">
        <v>55</v>
      </c>
      <c r="B256" s="220">
        <v>38455</v>
      </c>
      <c r="D256" s="74">
        <v>10.093</v>
      </c>
      <c r="E256" s="74">
        <v>18.79</v>
      </c>
      <c r="F256" s="74">
        <v>6.67</v>
      </c>
      <c r="G256" s="143">
        <v>91</v>
      </c>
      <c r="H256" s="74">
        <v>60.01</v>
      </c>
      <c r="I256" s="74">
        <v>8.52</v>
      </c>
      <c r="J256" s="81"/>
      <c r="K256" s="143">
        <v>-34.799999999999997</v>
      </c>
      <c r="L256" s="80">
        <v>25.8</v>
      </c>
    </row>
    <row r="257" spans="1:18" x14ac:dyDescent="0.2">
      <c r="A257" t="s">
        <v>55</v>
      </c>
      <c r="B257" s="220">
        <v>38455</v>
      </c>
      <c r="D257" s="74">
        <v>11.055</v>
      </c>
      <c r="E257" s="74">
        <v>18.64</v>
      </c>
      <c r="F257" s="74">
        <v>6.46</v>
      </c>
      <c r="G257" s="143">
        <v>87.9</v>
      </c>
      <c r="H257" s="74">
        <v>60.02</v>
      </c>
      <c r="I257" s="74">
        <v>8.51</v>
      </c>
      <c r="J257" s="81"/>
      <c r="K257" s="143">
        <v>-34.9</v>
      </c>
      <c r="L257" s="80">
        <v>22.9</v>
      </c>
    </row>
    <row r="258" spans="1:18" x14ac:dyDescent="0.2">
      <c r="A258" t="s">
        <v>55</v>
      </c>
      <c r="B258" s="220">
        <v>38455</v>
      </c>
      <c r="D258" s="74">
        <v>12.007</v>
      </c>
      <c r="E258" s="74">
        <v>17.940000000000001</v>
      </c>
      <c r="F258" s="74">
        <v>4.8899999999999997</v>
      </c>
      <c r="G258" s="143">
        <v>65.8</v>
      </c>
      <c r="H258" s="74">
        <v>60.23</v>
      </c>
      <c r="I258" s="74">
        <v>8.4</v>
      </c>
      <c r="J258" s="81"/>
      <c r="K258" s="143">
        <v>-17.7</v>
      </c>
      <c r="L258" s="80">
        <v>18.2</v>
      </c>
    </row>
    <row r="259" spans="1:18" x14ac:dyDescent="0.2">
      <c r="A259" t="s">
        <v>55</v>
      </c>
      <c r="B259" s="220">
        <v>38455</v>
      </c>
      <c r="D259" s="74">
        <v>12.007</v>
      </c>
      <c r="E259" s="74">
        <v>17.91</v>
      </c>
      <c r="F259" s="74">
        <v>1.58</v>
      </c>
      <c r="G259" s="143">
        <v>21.2</v>
      </c>
      <c r="H259" s="74">
        <v>60.23</v>
      </c>
      <c r="I259" s="74">
        <v>8.4</v>
      </c>
      <c r="J259" s="81"/>
      <c r="K259" s="143">
        <v>-11.4</v>
      </c>
      <c r="L259" s="80">
        <v>17</v>
      </c>
    </row>
    <row r="260" spans="1:18" x14ac:dyDescent="0.2">
      <c r="A260" t="s">
        <v>55</v>
      </c>
      <c r="B260" s="220">
        <v>38455</v>
      </c>
      <c r="D260" s="74">
        <v>13.125999999999999</v>
      </c>
      <c r="E260" s="74">
        <v>17.27</v>
      </c>
      <c r="F260" s="74">
        <v>1.46</v>
      </c>
      <c r="G260" s="143">
        <v>19.399999999999999</v>
      </c>
      <c r="H260" s="74">
        <v>60.49</v>
      </c>
      <c r="I260" s="74">
        <v>8.24</v>
      </c>
      <c r="J260" s="81"/>
      <c r="K260" s="143">
        <v>-14.8</v>
      </c>
      <c r="L260" s="80">
        <v>13.8</v>
      </c>
    </row>
    <row r="261" spans="1:18" x14ac:dyDescent="0.2">
      <c r="A261" t="s">
        <v>55</v>
      </c>
      <c r="B261" s="220">
        <v>38455</v>
      </c>
      <c r="D261" s="74">
        <v>14.159000000000001</v>
      </c>
      <c r="E261" s="74">
        <v>16.940000000000001</v>
      </c>
      <c r="F261" s="74">
        <v>0.79</v>
      </c>
      <c r="G261" s="143">
        <v>10.5</v>
      </c>
      <c r="H261" s="74">
        <v>60.68</v>
      </c>
      <c r="I261" s="74">
        <v>8.1199999999999992</v>
      </c>
      <c r="J261" s="81"/>
      <c r="K261" s="143">
        <v>-17.399999999999999</v>
      </c>
      <c r="L261" s="80">
        <v>12.1</v>
      </c>
    </row>
    <row r="262" spans="1:18" x14ac:dyDescent="0.2">
      <c r="A262" t="s">
        <v>55</v>
      </c>
      <c r="B262" s="220">
        <v>38455</v>
      </c>
      <c r="D262" s="74">
        <v>14.917999999999999</v>
      </c>
      <c r="E262" s="74">
        <v>16.98</v>
      </c>
      <c r="F262" s="74">
        <v>0.62</v>
      </c>
      <c r="G262" s="143">
        <v>8.1</v>
      </c>
      <c r="H262" s="74">
        <v>58.1</v>
      </c>
      <c r="I262" s="74">
        <v>7.54</v>
      </c>
      <c r="J262" s="81"/>
      <c r="K262" s="143">
        <v>27.1</v>
      </c>
      <c r="L262" s="80">
        <v>17.2</v>
      </c>
    </row>
    <row r="263" spans="1:18" x14ac:dyDescent="0.2">
      <c r="D263" s="69"/>
      <c r="E263" s="69"/>
      <c r="F263" s="69"/>
      <c r="G263" s="52"/>
      <c r="H263" s="69"/>
      <c r="I263" s="69"/>
      <c r="J263"/>
      <c r="K263" s="52"/>
      <c r="L263"/>
    </row>
    <row r="264" spans="1:18" x14ac:dyDescent="0.2">
      <c r="A264" t="s">
        <v>58</v>
      </c>
      <c r="B264" s="220">
        <v>38455</v>
      </c>
      <c r="D264" s="74">
        <v>0.50600000000000001</v>
      </c>
      <c r="E264" s="74">
        <v>21.9</v>
      </c>
      <c r="F264" s="74">
        <v>15.07</v>
      </c>
      <c r="G264" s="143">
        <v>217.1</v>
      </c>
      <c r="H264" s="74">
        <v>59.65</v>
      </c>
      <c r="I264" s="74">
        <v>8.89</v>
      </c>
      <c r="J264" s="81"/>
      <c r="K264" s="143">
        <v>1203.5</v>
      </c>
      <c r="L264" s="80">
        <v>35.1</v>
      </c>
      <c r="M264" s="80">
        <v>0.45</v>
      </c>
      <c r="N264" s="6">
        <v>199.19726666666668</v>
      </c>
      <c r="O264" s="6">
        <v>195.84440000000006</v>
      </c>
      <c r="R264" s="53"/>
    </row>
    <row r="265" spans="1:18" x14ac:dyDescent="0.2">
      <c r="A265" t="s">
        <v>58</v>
      </c>
      <c r="B265" s="220">
        <v>38455</v>
      </c>
      <c r="D265" s="74">
        <v>1.1319999999999999</v>
      </c>
      <c r="E265" s="74">
        <v>21.49</v>
      </c>
      <c r="F265" s="74">
        <v>17.55</v>
      </c>
      <c r="G265" s="143">
        <v>250.7</v>
      </c>
      <c r="H265" s="74">
        <v>59.43</v>
      </c>
      <c r="I265" s="74">
        <v>8.86</v>
      </c>
      <c r="J265" s="81"/>
      <c r="K265" s="143">
        <v>108.3</v>
      </c>
      <c r="L265" s="80">
        <v>158.80000000000001</v>
      </c>
    </row>
    <row r="266" spans="1:18" x14ac:dyDescent="0.2">
      <c r="A266" t="s">
        <v>58</v>
      </c>
      <c r="B266" s="220">
        <v>38455</v>
      </c>
      <c r="D266" s="74">
        <v>2.0470000000000002</v>
      </c>
      <c r="E266" s="74">
        <v>19.38</v>
      </c>
      <c r="F266" s="74">
        <v>14.28</v>
      </c>
      <c r="G266" s="143">
        <v>196.4</v>
      </c>
      <c r="H266" s="74">
        <v>59.43</v>
      </c>
      <c r="I266" s="74">
        <v>8.59</v>
      </c>
      <c r="J266" s="81"/>
      <c r="K266" s="143">
        <v>98.9</v>
      </c>
      <c r="L266" s="80">
        <v>75.900000000000006</v>
      </c>
    </row>
    <row r="267" spans="1:18" x14ac:dyDescent="0.2">
      <c r="A267" t="s">
        <v>58</v>
      </c>
      <c r="B267" s="220">
        <v>38455</v>
      </c>
      <c r="D267" s="74">
        <v>3.1269999999999998</v>
      </c>
      <c r="E267" s="74">
        <v>19.02</v>
      </c>
      <c r="F267" s="74">
        <v>10.14</v>
      </c>
      <c r="G267" s="143">
        <v>138.6</v>
      </c>
      <c r="H267" s="74">
        <v>59.5</v>
      </c>
      <c r="I267" s="74">
        <v>8.56</v>
      </c>
      <c r="J267" s="81"/>
      <c r="K267" s="143">
        <v>95.4</v>
      </c>
      <c r="L267" s="80">
        <v>49.8</v>
      </c>
    </row>
    <row r="268" spans="1:18" x14ac:dyDescent="0.2">
      <c r="A268" t="s">
        <v>58</v>
      </c>
      <c r="B268" s="220">
        <v>38455</v>
      </c>
      <c r="D268" s="74">
        <v>4.0519999999999996</v>
      </c>
      <c r="E268" s="74">
        <v>18.98</v>
      </c>
      <c r="F268" s="74">
        <v>8.14</v>
      </c>
      <c r="G268" s="143">
        <v>111.2</v>
      </c>
      <c r="H268" s="74">
        <v>59.58</v>
      </c>
      <c r="I268" s="74">
        <v>8.5500000000000007</v>
      </c>
      <c r="J268" s="81"/>
      <c r="K268" s="143">
        <v>94.7</v>
      </c>
      <c r="L268" s="80">
        <v>41.5</v>
      </c>
    </row>
    <row r="269" spans="1:18" x14ac:dyDescent="0.2">
      <c r="A269" t="s">
        <v>58</v>
      </c>
      <c r="B269" s="220">
        <v>38455</v>
      </c>
      <c r="D269" s="74">
        <v>5.0709999999999997</v>
      </c>
      <c r="E269" s="74">
        <v>18.760000000000002</v>
      </c>
      <c r="F269" s="74">
        <v>6.85</v>
      </c>
      <c r="G269" s="143">
        <v>93.4</v>
      </c>
      <c r="H269" s="74">
        <v>59.95</v>
      </c>
      <c r="I269" s="74">
        <v>8.52</v>
      </c>
      <c r="J269" s="81"/>
      <c r="K269" s="143">
        <v>108.4</v>
      </c>
      <c r="L269" s="80">
        <v>28.6</v>
      </c>
    </row>
    <row r="270" spans="1:18" x14ac:dyDescent="0.2">
      <c r="A270" t="s">
        <v>58</v>
      </c>
      <c r="B270" s="220">
        <v>38455</v>
      </c>
      <c r="D270" s="74">
        <v>6.0350000000000001</v>
      </c>
      <c r="E270" s="74">
        <v>18.45</v>
      </c>
      <c r="F270" s="74">
        <v>6.04</v>
      </c>
      <c r="G270" s="143">
        <v>81.900000000000006</v>
      </c>
      <c r="H270" s="74">
        <v>59.94</v>
      </c>
      <c r="I270" s="74">
        <v>8.51</v>
      </c>
      <c r="J270" s="81"/>
      <c r="K270" s="143">
        <v>98.7</v>
      </c>
      <c r="L270" s="80">
        <v>23.2</v>
      </c>
    </row>
    <row r="271" spans="1:18" x14ac:dyDescent="0.2">
      <c r="A271" t="s">
        <v>58</v>
      </c>
      <c r="B271" s="220">
        <v>38455</v>
      </c>
      <c r="D271" s="74">
        <v>7.0810000000000004</v>
      </c>
      <c r="E271" s="74">
        <v>18.41</v>
      </c>
      <c r="F271" s="74">
        <v>5.46</v>
      </c>
      <c r="G271" s="143">
        <v>74</v>
      </c>
      <c r="H271" s="74">
        <v>59.95</v>
      </c>
      <c r="I271" s="74">
        <v>8.5</v>
      </c>
      <c r="J271" s="81"/>
      <c r="K271" s="143">
        <v>96.6</v>
      </c>
      <c r="L271" s="80">
        <v>22.7</v>
      </c>
    </row>
    <row r="272" spans="1:18" x14ac:dyDescent="0.2">
      <c r="A272" t="s">
        <v>58</v>
      </c>
      <c r="B272" s="220">
        <v>38455</v>
      </c>
      <c r="D272" s="74">
        <v>8.0239999999999991</v>
      </c>
      <c r="E272" s="74">
        <v>18.36</v>
      </c>
      <c r="F272" s="74">
        <v>4.91</v>
      </c>
      <c r="G272" s="143">
        <v>66.5</v>
      </c>
      <c r="H272" s="74">
        <v>59.99</v>
      </c>
      <c r="I272" s="74">
        <v>8.48</v>
      </c>
      <c r="J272" s="81"/>
      <c r="K272" s="143">
        <v>96.5</v>
      </c>
      <c r="L272" s="80">
        <v>21.3</v>
      </c>
    </row>
    <row r="273" spans="1:18" x14ac:dyDescent="0.2">
      <c r="A273" t="s">
        <v>58</v>
      </c>
      <c r="B273" s="220">
        <v>38455</v>
      </c>
      <c r="D273" s="74">
        <v>9.077</v>
      </c>
      <c r="E273" s="74">
        <v>18.21</v>
      </c>
      <c r="F273" s="74">
        <v>4.3899999999999997</v>
      </c>
      <c r="G273" s="143">
        <v>59.2</v>
      </c>
      <c r="H273" s="74">
        <v>60.05</v>
      </c>
      <c r="I273" s="74">
        <v>8.4600000000000009</v>
      </c>
      <c r="J273" s="81"/>
      <c r="K273" s="143">
        <v>-34.799999999999997</v>
      </c>
      <c r="L273" s="80">
        <v>21</v>
      </c>
    </row>
    <row r="274" spans="1:18" x14ac:dyDescent="0.2">
      <c r="A274" t="s">
        <v>58</v>
      </c>
      <c r="B274" s="220">
        <v>38455</v>
      </c>
      <c r="D274" s="74">
        <v>10.013999999999999</v>
      </c>
      <c r="E274" s="74">
        <v>18.12</v>
      </c>
      <c r="F274" s="74">
        <v>3.56</v>
      </c>
      <c r="G274" s="143">
        <v>48</v>
      </c>
      <c r="H274" s="74">
        <v>60.06</v>
      </c>
      <c r="I274" s="74">
        <v>8.4499999999999993</v>
      </c>
      <c r="J274" s="81"/>
      <c r="K274" s="143">
        <v>-34.1</v>
      </c>
      <c r="L274" s="80">
        <v>19.899999999999999</v>
      </c>
    </row>
    <row r="275" spans="1:18" x14ac:dyDescent="0.2">
      <c r="A275" t="s">
        <v>58</v>
      </c>
      <c r="B275" s="220">
        <v>38455</v>
      </c>
      <c r="D275" s="74">
        <v>11.069000000000001</v>
      </c>
      <c r="E275" s="74">
        <v>18.11</v>
      </c>
      <c r="F275" s="74">
        <v>3.33</v>
      </c>
      <c r="G275" s="143">
        <v>44.8</v>
      </c>
      <c r="H275" s="74">
        <v>60.06</v>
      </c>
      <c r="I275" s="74">
        <v>8.4499999999999993</v>
      </c>
      <c r="J275" s="81"/>
      <c r="K275" s="143">
        <v>-34</v>
      </c>
      <c r="L275" s="80">
        <v>20.9</v>
      </c>
    </row>
    <row r="276" spans="1:18" x14ac:dyDescent="0.2">
      <c r="A276" t="s">
        <v>58</v>
      </c>
      <c r="B276" s="220">
        <v>38455</v>
      </c>
      <c r="D276" s="74">
        <v>12.156000000000001</v>
      </c>
      <c r="E276" s="74">
        <v>18.100000000000001</v>
      </c>
      <c r="F276" s="74">
        <v>3.44</v>
      </c>
      <c r="G276" s="143">
        <v>46.3</v>
      </c>
      <c r="H276" s="74">
        <v>60.08</v>
      </c>
      <c r="I276" s="74">
        <v>8.4600000000000009</v>
      </c>
      <c r="J276" s="81"/>
      <c r="K276" s="143">
        <v>-32.5</v>
      </c>
      <c r="L276" s="80">
        <v>20.399999999999999</v>
      </c>
    </row>
    <row r="277" spans="1:18" x14ac:dyDescent="0.2">
      <c r="A277" t="s">
        <v>58</v>
      </c>
      <c r="B277" s="220">
        <v>38455</v>
      </c>
      <c r="D277" s="74">
        <v>12.95</v>
      </c>
      <c r="E277" s="74">
        <v>18.079999999999998</v>
      </c>
      <c r="F277" s="74">
        <v>3.29</v>
      </c>
      <c r="G277" s="143">
        <v>43.8</v>
      </c>
      <c r="H277" s="74">
        <v>57.67</v>
      </c>
      <c r="I277" s="74">
        <v>7.75</v>
      </c>
      <c r="J277" s="81"/>
      <c r="K277" s="143">
        <v>89.1</v>
      </c>
      <c r="L277" s="80">
        <v>15.8</v>
      </c>
    </row>
    <row r="278" spans="1:18" x14ac:dyDescent="0.2">
      <c r="D278" s="69"/>
      <c r="E278" s="69"/>
      <c r="F278" s="69"/>
      <c r="G278" s="52"/>
      <c r="H278" s="69"/>
      <c r="I278" s="69"/>
      <c r="J278"/>
      <c r="K278" s="52"/>
      <c r="L278"/>
    </row>
    <row r="279" spans="1:18" x14ac:dyDescent="0.2">
      <c r="A279" t="s">
        <v>90</v>
      </c>
      <c r="B279" s="220">
        <v>38455</v>
      </c>
      <c r="D279" s="74">
        <v>0.42499999999999999</v>
      </c>
      <c r="E279" s="74">
        <v>21.8</v>
      </c>
      <c r="F279" s="74">
        <v>19.260000000000002</v>
      </c>
      <c r="G279" s="143">
        <v>274.2</v>
      </c>
      <c r="H279" s="74">
        <v>57.42</v>
      </c>
      <c r="I279" s="74">
        <v>8.86</v>
      </c>
      <c r="J279" s="81"/>
      <c r="K279" s="143">
        <v>-29.4</v>
      </c>
      <c r="L279" s="80">
        <v>51.7</v>
      </c>
      <c r="M279" s="80">
        <v>0.5</v>
      </c>
      <c r="N279" s="6">
        <v>138.95415</v>
      </c>
      <c r="O279" s="6">
        <v>142.36307500000001</v>
      </c>
      <c r="R279" s="53"/>
    </row>
    <row r="280" spans="1:18" x14ac:dyDescent="0.2">
      <c r="A280" t="s">
        <v>90</v>
      </c>
      <c r="B280" s="220">
        <v>38455</v>
      </c>
      <c r="D280" s="74">
        <v>1.0089999999999999</v>
      </c>
      <c r="E280" s="74">
        <v>21.09</v>
      </c>
      <c r="F280" s="74">
        <v>19</v>
      </c>
      <c r="G280" s="143">
        <v>265.60000000000002</v>
      </c>
      <c r="H280" s="74">
        <v>56.13</v>
      </c>
      <c r="I280" s="74">
        <v>8.7899999999999991</v>
      </c>
      <c r="J280" s="81"/>
      <c r="K280" s="143">
        <v>-28.3</v>
      </c>
      <c r="L280" s="80">
        <v>83</v>
      </c>
    </row>
    <row r="281" spans="1:18" x14ac:dyDescent="0.2">
      <c r="A281" t="s">
        <v>90</v>
      </c>
      <c r="B281" s="220">
        <v>38455</v>
      </c>
      <c r="D281" s="74">
        <v>2.0270000000000001</v>
      </c>
      <c r="E281" s="74">
        <v>18.68</v>
      </c>
      <c r="F281" s="74">
        <v>17.059999999999999</v>
      </c>
      <c r="G281" s="143">
        <v>228.9</v>
      </c>
      <c r="H281" s="74">
        <v>56.74</v>
      </c>
      <c r="I281" s="74">
        <v>8.5299999999999994</v>
      </c>
      <c r="J281" s="81"/>
      <c r="K281" s="143">
        <v>-31.4</v>
      </c>
      <c r="L281" s="80">
        <v>46.8</v>
      </c>
    </row>
    <row r="282" spans="1:18" x14ac:dyDescent="0.2">
      <c r="A282" t="s">
        <v>90</v>
      </c>
      <c r="B282" s="220">
        <v>38455</v>
      </c>
      <c r="D282" s="74">
        <v>3.048</v>
      </c>
      <c r="E282" s="74">
        <v>18.559999999999999</v>
      </c>
      <c r="F282" s="74">
        <v>11.42</v>
      </c>
      <c r="G282" s="143">
        <v>153.5</v>
      </c>
      <c r="H282" s="74">
        <v>57.61</v>
      </c>
      <c r="I282" s="74">
        <v>8.51</v>
      </c>
      <c r="J282" s="81"/>
      <c r="K282" s="143">
        <v>-32.799999999999997</v>
      </c>
      <c r="L282" s="80">
        <v>36.9</v>
      </c>
    </row>
    <row r="283" spans="1:18" x14ac:dyDescent="0.2">
      <c r="A283" t="s">
        <v>90</v>
      </c>
      <c r="B283" s="220">
        <v>38455</v>
      </c>
      <c r="D283" s="74">
        <v>4.0510000000000002</v>
      </c>
      <c r="E283" s="74">
        <v>18.54</v>
      </c>
      <c r="F283" s="74">
        <v>8.0500000000000007</v>
      </c>
      <c r="G283" s="143">
        <v>108.6</v>
      </c>
      <c r="H283" s="74">
        <v>58.47</v>
      </c>
      <c r="I283" s="74">
        <v>8.49</v>
      </c>
      <c r="J283" s="81"/>
      <c r="K283" s="143">
        <v>-33.700000000000003</v>
      </c>
      <c r="L283" s="80">
        <v>31.7</v>
      </c>
    </row>
    <row r="284" spans="1:18" x14ac:dyDescent="0.2">
      <c r="A284" t="s">
        <v>90</v>
      </c>
      <c r="B284" s="220">
        <v>38455</v>
      </c>
      <c r="D284" s="74">
        <v>5.0460000000000003</v>
      </c>
      <c r="E284" s="74">
        <v>18.5</v>
      </c>
      <c r="F284" s="74">
        <v>6.82</v>
      </c>
      <c r="G284" s="143">
        <v>92.1</v>
      </c>
      <c r="H284" s="74">
        <v>58.93</v>
      </c>
      <c r="I284" s="74">
        <v>8.48</v>
      </c>
      <c r="J284" s="81"/>
      <c r="K284" s="143">
        <v>-33.6</v>
      </c>
      <c r="L284" s="80">
        <v>31.6</v>
      </c>
    </row>
    <row r="285" spans="1:18" x14ac:dyDescent="0.2">
      <c r="A285" t="s">
        <v>90</v>
      </c>
      <c r="B285" s="220">
        <v>38455</v>
      </c>
      <c r="D285" s="74">
        <v>6.0730000000000004</v>
      </c>
      <c r="E285" s="74">
        <v>18.45</v>
      </c>
      <c r="F285" s="74">
        <v>6.11</v>
      </c>
      <c r="G285" s="143">
        <v>82.6</v>
      </c>
      <c r="H285" s="74">
        <v>59.2</v>
      </c>
      <c r="I285" s="74">
        <v>8.4700000000000006</v>
      </c>
      <c r="J285" s="81"/>
      <c r="K285" s="143">
        <v>-34.299999999999997</v>
      </c>
      <c r="L285" s="80">
        <v>28.4</v>
      </c>
    </row>
    <row r="286" spans="1:18" x14ac:dyDescent="0.2">
      <c r="A286" t="s">
        <v>90</v>
      </c>
      <c r="B286" s="220">
        <v>38455</v>
      </c>
      <c r="D286" s="74">
        <v>7.0750000000000002</v>
      </c>
      <c r="E286" s="74">
        <v>18.46</v>
      </c>
      <c r="F286" s="74">
        <v>5.27</v>
      </c>
      <c r="G286" s="143">
        <v>71.3</v>
      </c>
      <c r="H286" s="74">
        <v>59.57</v>
      </c>
      <c r="I286" s="74">
        <v>8.4700000000000006</v>
      </c>
      <c r="J286" s="81"/>
      <c r="K286" s="143">
        <v>-34.5</v>
      </c>
      <c r="L286" s="80">
        <v>24.2</v>
      </c>
    </row>
    <row r="287" spans="1:18" x14ac:dyDescent="0.2">
      <c r="A287" t="s">
        <v>90</v>
      </c>
      <c r="B287" s="220">
        <v>38455</v>
      </c>
      <c r="D287" s="74">
        <v>8.0410000000000004</v>
      </c>
      <c r="E287" s="74">
        <v>18.43</v>
      </c>
      <c r="F287" s="74">
        <v>5.09</v>
      </c>
      <c r="G287" s="143">
        <v>68.8</v>
      </c>
      <c r="H287" s="74">
        <v>59.73</v>
      </c>
      <c r="I287" s="74">
        <v>8.48</v>
      </c>
      <c r="J287" s="81"/>
      <c r="K287" s="143">
        <v>-34.9</v>
      </c>
      <c r="L287" s="80">
        <v>23.5</v>
      </c>
    </row>
    <row r="288" spans="1:18" x14ac:dyDescent="0.2">
      <c r="A288" t="s">
        <v>90</v>
      </c>
      <c r="B288" s="220">
        <v>38455</v>
      </c>
      <c r="D288" s="74">
        <v>9.0820000000000007</v>
      </c>
      <c r="E288" s="74">
        <v>18.420000000000002</v>
      </c>
      <c r="F288" s="74">
        <v>5.14</v>
      </c>
      <c r="G288" s="143">
        <v>69.599999999999994</v>
      </c>
      <c r="H288" s="74">
        <v>59.79</v>
      </c>
      <c r="I288" s="74">
        <v>8.48</v>
      </c>
      <c r="J288" s="81"/>
      <c r="K288" s="143">
        <v>-35.200000000000003</v>
      </c>
      <c r="L288" s="80">
        <v>21.6</v>
      </c>
    </row>
    <row r="289" spans="1:12" x14ac:dyDescent="0.2">
      <c r="A289" t="s">
        <v>90</v>
      </c>
      <c r="B289" s="220">
        <v>38455</v>
      </c>
      <c r="D289" s="74">
        <v>9.9990000000000006</v>
      </c>
      <c r="E289" s="74">
        <v>18.34</v>
      </c>
      <c r="F289" s="74">
        <v>5.13</v>
      </c>
      <c r="G289" s="143">
        <v>69.3</v>
      </c>
      <c r="H289" s="74">
        <v>59.91</v>
      </c>
      <c r="I289" s="74">
        <v>8.4700000000000006</v>
      </c>
      <c r="J289" s="81"/>
      <c r="K289" s="143">
        <v>-35.200000000000003</v>
      </c>
      <c r="L289" s="80">
        <v>19.2</v>
      </c>
    </row>
    <row r="290" spans="1:12" x14ac:dyDescent="0.2">
      <c r="A290" t="s">
        <v>90</v>
      </c>
      <c r="B290" s="220">
        <v>38455</v>
      </c>
      <c r="D290" s="74">
        <v>11.055999999999999</v>
      </c>
      <c r="E290" s="74">
        <v>18.260000000000002</v>
      </c>
      <c r="F290" s="74">
        <v>4.95</v>
      </c>
      <c r="G290" s="143">
        <v>66.8</v>
      </c>
      <c r="H290" s="74">
        <v>59.98</v>
      </c>
      <c r="I290" s="74">
        <v>8.4700000000000006</v>
      </c>
      <c r="J290" s="81"/>
      <c r="K290" s="143">
        <v>-35</v>
      </c>
      <c r="L290" s="80">
        <v>17.7</v>
      </c>
    </row>
    <row r="291" spans="1:12" x14ac:dyDescent="0.2">
      <c r="A291" t="s">
        <v>90</v>
      </c>
      <c r="B291" s="220">
        <v>38455</v>
      </c>
      <c r="D291" s="74">
        <v>12.086</v>
      </c>
      <c r="E291" s="74">
        <v>18.27</v>
      </c>
      <c r="F291" s="74">
        <v>4.84</v>
      </c>
      <c r="G291" s="143">
        <v>65.400000000000006</v>
      </c>
      <c r="H291" s="74">
        <v>60.02</v>
      </c>
      <c r="I291" s="74">
        <v>8.4700000000000006</v>
      </c>
      <c r="J291" s="81"/>
      <c r="K291" s="143">
        <v>-34.799999999999997</v>
      </c>
      <c r="L291" s="80">
        <v>16.899999999999999</v>
      </c>
    </row>
    <row r="292" spans="1:12" x14ac:dyDescent="0.2">
      <c r="A292" t="s">
        <v>90</v>
      </c>
      <c r="B292" s="220">
        <v>38455</v>
      </c>
      <c r="D292" s="74">
        <v>13.125999999999999</v>
      </c>
      <c r="E292" s="74">
        <v>18.309999999999999</v>
      </c>
      <c r="F292" s="74">
        <v>4.5</v>
      </c>
      <c r="G292" s="143">
        <v>60.8</v>
      </c>
      <c r="H292" s="74">
        <v>60.05</v>
      </c>
      <c r="I292" s="74">
        <v>8.4700000000000006</v>
      </c>
      <c r="J292" s="81"/>
      <c r="K292" s="143">
        <v>-34.5</v>
      </c>
      <c r="L292" s="80">
        <v>16.600000000000001</v>
      </c>
    </row>
    <row r="293" spans="1:12" x14ac:dyDescent="0.2">
      <c r="A293" t="s">
        <v>90</v>
      </c>
      <c r="B293" s="220">
        <v>38455</v>
      </c>
      <c r="D293" s="74">
        <v>14.007</v>
      </c>
      <c r="E293" s="74">
        <v>18.309999999999999</v>
      </c>
      <c r="F293" s="74">
        <v>3.48</v>
      </c>
      <c r="G293" s="143">
        <v>47</v>
      </c>
      <c r="H293" s="74">
        <v>60.1</v>
      </c>
      <c r="I293" s="74">
        <v>8.4499999999999993</v>
      </c>
      <c r="J293" s="81"/>
      <c r="K293" s="143">
        <v>-34.5</v>
      </c>
      <c r="L293" s="80">
        <v>16.600000000000001</v>
      </c>
    </row>
    <row r="294" spans="1:12" x14ac:dyDescent="0.2">
      <c r="A294" t="s">
        <v>90</v>
      </c>
      <c r="B294" s="220">
        <v>38455</v>
      </c>
      <c r="D294" s="74">
        <v>14.613</v>
      </c>
      <c r="E294" s="74">
        <v>18.239999999999998</v>
      </c>
      <c r="F294" s="74">
        <v>2.37</v>
      </c>
      <c r="G294" s="143">
        <v>31.8</v>
      </c>
      <c r="H294" s="74">
        <v>59.03</v>
      </c>
      <c r="I294" s="74">
        <v>7.53</v>
      </c>
      <c r="J294" s="81"/>
      <c r="K294" s="143">
        <v>181.3</v>
      </c>
      <c r="L294" s="80">
        <v>13.2</v>
      </c>
    </row>
    <row r="295" spans="1:12" x14ac:dyDescent="0.2">
      <c r="D295" s="74"/>
      <c r="E295" s="74"/>
      <c r="F295" s="74"/>
      <c r="G295" s="143"/>
      <c r="H295" s="74"/>
      <c r="I295" s="74"/>
      <c r="J295" s="81"/>
      <c r="K295" s="143"/>
      <c r="L295" s="80"/>
    </row>
    <row r="296" spans="1:12" x14ac:dyDescent="0.2">
      <c r="A296" s="79"/>
      <c r="D296" s="140"/>
      <c r="E296" s="140"/>
      <c r="F296" s="140"/>
      <c r="G296" s="144"/>
      <c r="H296" s="140"/>
      <c r="I296" s="140"/>
      <c r="J296" s="73"/>
      <c r="K296" s="144"/>
      <c r="L296" s="73"/>
    </row>
    <row r="297" spans="1:12" x14ac:dyDescent="0.2">
      <c r="A297" s="88" t="s">
        <v>7</v>
      </c>
      <c r="B297" s="220">
        <v>38524</v>
      </c>
      <c r="D297" s="74">
        <v>0.45400000000000001</v>
      </c>
      <c r="E297" s="74">
        <v>28.71</v>
      </c>
      <c r="F297" s="74">
        <v>8.2100000000000009</v>
      </c>
      <c r="G297" s="143">
        <v>106.9</v>
      </c>
      <c r="H297" s="74">
        <v>2.5920000000000001</v>
      </c>
      <c r="I297" s="74">
        <v>7.46</v>
      </c>
      <c r="J297" s="81"/>
      <c r="K297" s="143">
        <v>16.399999999999999</v>
      </c>
      <c r="L297" s="80">
        <v>8.1</v>
      </c>
    </row>
    <row r="299" spans="1:12" x14ac:dyDescent="0.2">
      <c r="A299" s="88" t="s">
        <v>36</v>
      </c>
      <c r="B299" s="220">
        <v>38524</v>
      </c>
      <c r="D299" s="74">
        <v>0.247</v>
      </c>
      <c r="E299" s="74">
        <v>28.89</v>
      </c>
      <c r="F299" s="74">
        <v>6.07</v>
      </c>
      <c r="G299" s="143">
        <v>79.599999999999994</v>
      </c>
      <c r="H299" s="74">
        <v>3.7759999999999998</v>
      </c>
      <c r="I299" s="74">
        <v>7.18</v>
      </c>
      <c r="J299" s="80"/>
      <c r="K299" s="143">
        <v>20.6</v>
      </c>
      <c r="L299" s="80">
        <v>370.4</v>
      </c>
    </row>
    <row r="301" spans="1:12" x14ac:dyDescent="0.2">
      <c r="A301" t="s">
        <v>114</v>
      </c>
      <c r="B301" s="220">
        <v>38524</v>
      </c>
      <c r="D301" s="74">
        <v>7.9000000000000001E-2</v>
      </c>
      <c r="E301" s="74">
        <v>28.91</v>
      </c>
      <c r="F301" s="74">
        <v>3.11</v>
      </c>
      <c r="G301" s="143">
        <v>40.799999999999997</v>
      </c>
      <c r="H301" s="74">
        <v>4.2610000000000001</v>
      </c>
      <c r="I301" s="74">
        <v>7.3</v>
      </c>
      <c r="J301" s="81"/>
      <c r="K301" s="143">
        <v>6.2</v>
      </c>
      <c r="L301" s="80">
        <v>196.8</v>
      </c>
    </row>
    <row r="302" spans="1:12" x14ac:dyDescent="0.2">
      <c r="D302" s="74"/>
      <c r="E302" s="74"/>
      <c r="F302" s="74"/>
      <c r="G302" s="143"/>
      <c r="H302" s="74"/>
      <c r="I302" s="74"/>
      <c r="J302" s="81"/>
      <c r="K302" s="143"/>
      <c r="L302" s="80"/>
    </row>
    <row r="303" spans="1:12" x14ac:dyDescent="0.2">
      <c r="A303" t="s">
        <v>72</v>
      </c>
      <c r="B303" s="220">
        <v>38524</v>
      </c>
      <c r="D303" s="74">
        <v>0.34699999999999998</v>
      </c>
      <c r="E303" s="74">
        <v>30.27</v>
      </c>
      <c r="F303" s="74">
        <v>9.41</v>
      </c>
      <c r="G303" s="143">
        <v>125.8</v>
      </c>
      <c r="H303" s="74">
        <v>2.4129999999999998</v>
      </c>
      <c r="I303" s="74">
        <v>7.51</v>
      </c>
      <c r="J303" s="81"/>
      <c r="K303" s="143">
        <v>3.6</v>
      </c>
      <c r="L303" s="80">
        <v>6</v>
      </c>
    </row>
    <row r="304" spans="1:12" x14ac:dyDescent="0.2">
      <c r="A304" s="88"/>
      <c r="D304" s="74"/>
      <c r="E304" s="74"/>
      <c r="F304" s="74"/>
      <c r="G304" s="143"/>
      <c r="H304" s="74"/>
      <c r="I304" s="74"/>
      <c r="J304" s="81"/>
      <c r="K304" s="143"/>
      <c r="L304" s="80"/>
    </row>
    <row r="305" spans="1:18" x14ac:dyDescent="0.2">
      <c r="A305" t="s">
        <v>55</v>
      </c>
      <c r="B305" s="220">
        <v>38524</v>
      </c>
      <c r="D305" s="74">
        <v>0.11899999999999999</v>
      </c>
      <c r="E305" s="74">
        <v>29.29</v>
      </c>
      <c r="F305" s="74">
        <v>21.07</v>
      </c>
      <c r="G305" s="143">
        <v>336.9</v>
      </c>
      <c r="H305" s="74">
        <v>55.32</v>
      </c>
      <c r="I305" s="74">
        <v>8.7100000000000009</v>
      </c>
      <c r="K305" s="143">
        <v>0.9</v>
      </c>
      <c r="L305" s="80">
        <v>39.4</v>
      </c>
      <c r="M305" s="80">
        <v>0.6</v>
      </c>
      <c r="N305" s="6">
        <v>232.47184000000001</v>
      </c>
      <c r="O305" s="6">
        <v>226.40809999999999</v>
      </c>
      <c r="R305" s="53"/>
    </row>
    <row r="306" spans="1:18" x14ac:dyDescent="0.2">
      <c r="A306" t="s">
        <v>55</v>
      </c>
      <c r="B306" s="220">
        <v>38524</v>
      </c>
      <c r="D306" s="74">
        <v>0.128</v>
      </c>
      <c r="E306" s="74">
        <v>29.3</v>
      </c>
      <c r="F306" s="74">
        <v>19.350000000000001</v>
      </c>
      <c r="G306" s="143">
        <v>308.8</v>
      </c>
      <c r="H306" s="74">
        <v>54.89</v>
      </c>
      <c r="I306" s="74">
        <v>8.7200000000000006</v>
      </c>
      <c r="J306" s="81"/>
      <c r="K306" s="143">
        <v>1.7</v>
      </c>
      <c r="L306" s="80">
        <v>45.9</v>
      </c>
    </row>
    <row r="307" spans="1:18" x14ac:dyDescent="0.2">
      <c r="A307" t="s">
        <v>55</v>
      </c>
      <c r="B307" s="220">
        <v>38524</v>
      </c>
      <c r="D307" s="74">
        <v>1.109</v>
      </c>
      <c r="E307" s="74">
        <v>27.38</v>
      </c>
      <c r="F307" s="74">
        <v>13.45</v>
      </c>
      <c r="G307" s="143">
        <v>208.2</v>
      </c>
      <c r="H307" s="74">
        <v>54.85</v>
      </c>
      <c r="I307" s="74">
        <v>8.5500000000000007</v>
      </c>
      <c r="J307" s="81"/>
      <c r="K307" s="143">
        <v>2.8</v>
      </c>
      <c r="L307" s="80">
        <v>136.1</v>
      </c>
    </row>
    <row r="308" spans="1:18" x14ac:dyDescent="0.2">
      <c r="A308" t="s">
        <v>55</v>
      </c>
      <c r="B308" s="220">
        <v>38524</v>
      </c>
      <c r="D308" s="74">
        <v>2.2010000000000001</v>
      </c>
      <c r="E308" s="74">
        <v>26.81</v>
      </c>
      <c r="F308" s="74">
        <v>12.06</v>
      </c>
      <c r="G308" s="143">
        <v>185</v>
      </c>
      <c r="H308" s="74">
        <v>54.98</v>
      </c>
      <c r="I308" s="74">
        <v>8.48</v>
      </c>
      <c r="J308" s="81"/>
      <c r="K308" s="143">
        <v>1.9</v>
      </c>
      <c r="L308" s="80">
        <v>93.6</v>
      </c>
    </row>
    <row r="309" spans="1:18" x14ac:dyDescent="0.2">
      <c r="A309" t="s">
        <v>55</v>
      </c>
      <c r="B309" s="220">
        <v>38524</v>
      </c>
      <c r="D309" s="74">
        <v>2.9889999999999999</v>
      </c>
      <c r="E309" s="74">
        <v>26.44</v>
      </c>
      <c r="F309" s="74">
        <v>9.51</v>
      </c>
      <c r="G309" s="143">
        <v>145</v>
      </c>
      <c r="H309" s="74">
        <v>55.19</v>
      </c>
      <c r="I309" s="74">
        <v>8.4499999999999993</v>
      </c>
      <c r="J309" s="81"/>
      <c r="K309" s="143">
        <v>1.5</v>
      </c>
      <c r="L309" s="80">
        <v>74.5</v>
      </c>
    </row>
    <row r="310" spans="1:18" x14ac:dyDescent="0.2">
      <c r="A310" t="s">
        <v>55</v>
      </c>
      <c r="B310" s="220">
        <v>38524</v>
      </c>
      <c r="D310" s="74">
        <v>4.0380000000000003</v>
      </c>
      <c r="E310" s="74">
        <v>26.37</v>
      </c>
      <c r="F310" s="74">
        <v>7.34</v>
      </c>
      <c r="G310" s="143">
        <v>111.9</v>
      </c>
      <c r="H310" s="74">
        <v>55.34</v>
      </c>
      <c r="I310" s="74">
        <v>8.44</v>
      </c>
      <c r="J310" s="81"/>
      <c r="K310" s="143">
        <v>1.1000000000000001</v>
      </c>
      <c r="L310" s="80">
        <v>61.3</v>
      </c>
    </row>
    <row r="311" spans="1:18" x14ac:dyDescent="0.2">
      <c r="A311" t="s">
        <v>55</v>
      </c>
      <c r="B311" s="220">
        <v>38524</v>
      </c>
      <c r="D311" s="74">
        <v>4.9459999999999997</v>
      </c>
      <c r="E311" s="74">
        <v>26.31</v>
      </c>
      <c r="F311" s="74">
        <v>6.9</v>
      </c>
      <c r="G311" s="143">
        <v>105.2</v>
      </c>
      <c r="H311" s="74">
        <v>55.36</v>
      </c>
      <c r="I311" s="74">
        <v>8.44</v>
      </c>
      <c r="J311" s="81"/>
      <c r="K311" s="143">
        <v>1</v>
      </c>
      <c r="L311" s="80">
        <v>57.5</v>
      </c>
    </row>
    <row r="312" spans="1:18" x14ac:dyDescent="0.2">
      <c r="A312" t="s">
        <v>55</v>
      </c>
      <c r="B312" s="220">
        <v>38524</v>
      </c>
      <c r="D312" s="74">
        <v>6.0220000000000002</v>
      </c>
      <c r="E312" s="74">
        <v>26.13</v>
      </c>
      <c r="F312" s="74">
        <v>5.95</v>
      </c>
      <c r="G312" s="143">
        <v>90.4</v>
      </c>
      <c r="H312" s="74">
        <v>55.37</v>
      </c>
      <c r="I312" s="74">
        <v>8.43</v>
      </c>
      <c r="J312" s="81"/>
      <c r="K312" s="143">
        <v>0.8</v>
      </c>
      <c r="L312" s="80">
        <v>45.7</v>
      </c>
    </row>
    <row r="313" spans="1:18" x14ac:dyDescent="0.2">
      <c r="A313" t="s">
        <v>55</v>
      </c>
      <c r="B313" s="220">
        <v>38524</v>
      </c>
      <c r="D313" s="74">
        <v>7.04</v>
      </c>
      <c r="E313" s="74">
        <v>25.96</v>
      </c>
      <c r="F313" s="74">
        <v>5.28</v>
      </c>
      <c r="G313" s="143">
        <v>80</v>
      </c>
      <c r="H313" s="74">
        <v>55.35</v>
      </c>
      <c r="I313" s="74">
        <v>8.41</v>
      </c>
      <c r="J313" s="81"/>
      <c r="K313" s="143">
        <v>0.7</v>
      </c>
      <c r="L313" s="80">
        <v>36.6</v>
      </c>
    </row>
    <row r="314" spans="1:18" x14ac:dyDescent="0.2">
      <c r="A314" t="s">
        <v>55</v>
      </c>
      <c r="B314" s="220">
        <v>38524</v>
      </c>
      <c r="D314" s="74">
        <v>8.1379999999999999</v>
      </c>
      <c r="E314" s="74">
        <v>25.84</v>
      </c>
      <c r="F314" s="74">
        <v>4.42</v>
      </c>
      <c r="G314" s="143">
        <v>66.900000000000006</v>
      </c>
      <c r="H314" s="74">
        <v>55.33</v>
      </c>
      <c r="I314" s="74">
        <v>8.39</v>
      </c>
      <c r="J314" s="81"/>
      <c r="K314" s="143">
        <v>0.5</v>
      </c>
      <c r="L314" s="80">
        <v>27</v>
      </c>
    </row>
    <row r="315" spans="1:18" x14ac:dyDescent="0.2">
      <c r="A315" t="s">
        <v>55</v>
      </c>
      <c r="B315" s="220">
        <v>38524</v>
      </c>
      <c r="D315" s="74">
        <v>8.9700000000000006</v>
      </c>
      <c r="E315" s="74">
        <v>25.79</v>
      </c>
      <c r="F315" s="74">
        <v>3.48</v>
      </c>
      <c r="G315" s="143">
        <v>52.6</v>
      </c>
      <c r="H315" s="74">
        <v>55.32</v>
      </c>
      <c r="I315" s="74">
        <v>8.39</v>
      </c>
      <c r="J315" s="81"/>
      <c r="K315" s="143">
        <v>0.4</v>
      </c>
      <c r="L315" s="80">
        <v>20.399999999999999</v>
      </c>
    </row>
    <row r="316" spans="1:18" x14ac:dyDescent="0.2">
      <c r="A316" t="s">
        <v>55</v>
      </c>
      <c r="B316" s="220">
        <v>38524</v>
      </c>
      <c r="D316" s="74">
        <v>9.9930000000000003</v>
      </c>
      <c r="E316" s="74">
        <v>25.72</v>
      </c>
      <c r="F316" s="74">
        <v>2.72</v>
      </c>
      <c r="G316" s="143">
        <v>41</v>
      </c>
      <c r="H316" s="74">
        <v>55.32</v>
      </c>
      <c r="I316" s="74">
        <v>8.39</v>
      </c>
      <c r="J316" s="81"/>
      <c r="K316" s="143">
        <v>0.3</v>
      </c>
      <c r="L316" s="80">
        <v>17.399999999999999</v>
      </c>
    </row>
    <row r="317" spans="1:18" x14ac:dyDescent="0.2">
      <c r="A317" t="s">
        <v>55</v>
      </c>
      <c r="B317" s="220">
        <v>38524</v>
      </c>
      <c r="D317" s="74">
        <v>10.907999999999999</v>
      </c>
      <c r="E317" s="74">
        <v>25.7</v>
      </c>
      <c r="F317" s="74">
        <v>2.25</v>
      </c>
      <c r="G317" s="143">
        <v>34</v>
      </c>
      <c r="H317" s="74">
        <v>55.32</v>
      </c>
      <c r="I317" s="74">
        <v>8.3800000000000008</v>
      </c>
      <c r="J317" s="81"/>
      <c r="K317" s="143">
        <v>0.3</v>
      </c>
      <c r="L317" s="80">
        <v>18.7</v>
      </c>
    </row>
    <row r="318" spans="1:18" x14ac:dyDescent="0.2">
      <c r="A318" t="s">
        <v>55</v>
      </c>
      <c r="B318" s="220">
        <v>38524</v>
      </c>
      <c r="D318" s="74">
        <v>11.951000000000001</v>
      </c>
      <c r="E318" s="74">
        <v>25.71</v>
      </c>
      <c r="F318" s="74">
        <v>1.95</v>
      </c>
      <c r="G318" s="143">
        <v>29.5</v>
      </c>
      <c r="H318" s="74">
        <v>55.32</v>
      </c>
      <c r="I318" s="74">
        <v>8.39</v>
      </c>
      <c r="J318" s="81"/>
      <c r="K318" s="143">
        <v>0.3</v>
      </c>
      <c r="L318" s="80">
        <v>19.3</v>
      </c>
    </row>
    <row r="319" spans="1:18" x14ac:dyDescent="0.2">
      <c r="A319" t="s">
        <v>55</v>
      </c>
      <c r="B319" s="220">
        <v>38524</v>
      </c>
      <c r="D319" s="74">
        <v>12.962999999999999</v>
      </c>
      <c r="E319" s="74">
        <v>25.64</v>
      </c>
      <c r="F319" s="74">
        <v>1.69</v>
      </c>
      <c r="G319" s="143">
        <v>25.4</v>
      </c>
      <c r="H319" s="74">
        <v>55.32</v>
      </c>
      <c r="I319" s="74">
        <v>8.3800000000000008</v>
      </c>
      <c r="J319" s="81"/>
      <c r="K319" s="143">
        <v>0.2</v>
      </c>
      <c r="L319" s="80">
        <v>11.7</v>
      </c>
    </row>
    <row r="320" spans="1:18" x14ac:dyDescent="0.2">
      <c r="A320" t="s">
        <v>55</v>
      </c>
      <c r="B320" s="220">
        <v>38524</v>
      </c>
      <c r="D320" s="74">
        <v>13.935</v>
      </c>
      <c r="E320" s="74">
        <v>25.28</v>
      </c>
      <c r="F320" s="74">
        <v>0.56000000000000005</v>
      </c>
      <c r="G320" s="143">
        <v>8.4</v>
      </c>
      <c r="H320" s="74">
        <v>55.33</v>
      </c>
      <c r="I320" s="74">
        <v>8.34</v>
      </c>
      <c r="J320" s="81"/>
      <c r="K320" s="143">
        <v>1.3</v>
      </c>
      <c r="L320" s="80">
        <v>2.1</v>
      </c>
    </row>
    <row r="321" spans="1:18" x14ac:dyDescent="0.2">
      <c r="A321" t="s">
        <v>55</v>
      </c>
      <c r="B321" s="220">
        <v>38524</v>
      </c>
      <c r="D321" s="74">
        <v>14.351000000000001</v>
      </c>
      <c r="E321" s="74">
        <v>25</v>
      </c>
      <c r="F321" s="74" t="s">
        <v>94</v>
      </c>
      <c r="G321" s="143" t="s">
        <v>93</v>
      </c>
      <c r="H321" s="74">
        <v>53.04</v>
      </c>
      <c r="I321" s="74">
        <v>8.2799999999999994</v>
      </c>
      <c r="J321" s="81"/>
      <c r="K321" s="143">
        <v>1</v>
      </c>
      <c r="L321" s="80">
        <v>1.5</v>
      </c>
    </row>
    <row r="322" spans="1:18" x14ac:dyDescent="0.2">
      <c r="A322" s="79"/>
      <c r="D322" s="140"/>
      <c r="E322" s="140"/>
      <c r="F322" s="140"/>
      <c r="G322" s="144"/>
      <c r="H322" s="140"/>
      <c r="I322" s="140"/>
      <c r="J322" s="73"/>
      <c r="K322" s="144"/>
      <c r="L322" s="73"/>
    </row>
    <row r="323" spans="1:18" x14ac:dyDescent="0.2">
      <c r="A323" t="s">
        <v>58</v>
      </c>
      <c r="B323" s="220">
        <v>38524</v>
      </c>
      <c r="D323" s="74">
        <v>0.23100000000000001</v>
      </c>
      <c r="E323" s="74">
        <v>28.71</v>
      </c>
      <c r="F323" s="74">
        <v>17.309999999999999</v>
      </c>
      <c r="G323" s="143">
        <v>273.89999999999998</v>
      </c>
      <c r="H323" s="74">
        <v>55.04</v>
      </c>
      <c r="I323" s="74">
        <v>8.7200000000000006</v>
      </c>
      <c r="J323" s="81"/>
      <c r="K323" s="143">
        <v>5.9</v>
      </c>
      <c r="L323" s="80">
        <v>213.6</v>
      </c>
      <c r="M323" s="80">
        <v>0.35</v>
      </c>
      <c r="N323" s="6">
        <v>265.72363999999993</v>
      </c>
      <c r="O323" s="6">
        <v>265.40343999999999</v>
      </c>
      <c r="R323" s="53"/>
    </row>
    <row r="324" spans="1:18" x14ac:dyDescent="0.2">
      <c r="A324" t="s">
        <v>58</v>
      </c>
      <c r="B324" s="220">
        <v>38524</v>
      </c>
      <c r="D324" s="74">
        <v>1.01</v>
      </c>
      <c r="E324" s="74">
        <v>27.77</v>
      </c>
      <c r="F324" s="74">
        <v>13.32</v>
      </c>
      <c r="G324" s="143">
        <v>207.6</v>
      </c>
      <c r="H324" s="74">
        <v>54.9</v>
      </c>
      <c r="I324" s="74">
        <v>8.52</v>
      </c>
      <c r="J324" s="81"/>
      <c r="K324" s="143">
        <v>3.2</v>
      </c>
      <c r="L324" s="80">
        <v>154.4</v>
      </c>
    </row>
    <row r="325" spans="1:18" x14ac:dyDescent="0.2">
      <c r="A325" t="s">
        <v>58</v>
      </c>
      <c r="B325" s="220">
        <v>38524</v>
      </c>
      <c r="D325" s="74">
        <v>2.1520000000000001</v>
      </c>
      <c r="E325" s="74">
        <v>26.2</v>
      </c>
      <c r="F325" s="74">
        <v>7.53</v>
      </c>
      <c r="G325" s="143">
        <v>114.4</v>
      </c>
      <c r="H325" s="74">
        <v>55.1</v>
      </c>
      <c r="I325" s="74">
        <v>8.31</v>
      </c>
      <c r="J325" s="81"/>
      <c r="K325" s="143">
        <v>2.6</v>
      </c>
      <c r="L325" s="80">
        <v>103.9</v>
      </c>
    </row>
    <row r="326" spans="1:18" x14ac:dyDescent="0.2">
      <c r="A326" t="s">
        <v>58</v>
      </c>
      <c r="B326" s="220">
        <v>38524</v>
      </c>
      <c r="D326" s="74">
        <v>3.0830000000000002</v>
      </c>
      <c r="E326" s="74">
        <v>25.78</v>
      </c>
      <c r="F326" s="74">
        <v>2.35</v>
      </c>
      <c r="G326" s="143">
        <v>35.5</v>
      </c>
      <c r="H326" s="74">
        <v>55.32</v>
      </c>
      <c r="I326" s="74">
        <v>8.3000000000000007</v>
      </c>
      <c r="J326" s="81"/>
      <c r="K326" s="143">
        <v>1.3</v>
      </c>
      <c r="L326" s="80">
        <v>65.599999999999994</v>
      </c>
    </row>
    <row r="327" spans="1:18" x14ac:dyDescent="0.2">
      <c r="A327" t="s">
        <v>58</v>
      </c>
      <c r="B327" s="220">
        <v>38524</v>
      </c>
      <c r="D327" s="74">
        <v>4.0490000000000004</v>
      </c>
      <c r="E327" s="74">
        <v>25.73</v>
      </c>
      <c r="F327" s="74">
        <v>1.55</v>
      </c>
      <c r="G327" s="143">
        <v>23.5</v>
      </c>
      <c r="H327" s="74">
        <v>55.39</v>
      </c>
      <c r="I327" s="74">
        <v>8.32</v>
      </c>
      <c r="J327" s="81"/>
      <c r="K327" s="143">
        <v>0.8</v>
      </c>
      <c r="L327" s="80">
        <v>42.6</v>
      </c>
    </row>
    <row r="328" spans="1:18" x14ac:dyDescent="0.2">
      <c r="A328" t="s">
        <v>58</v>
      </c>
      <c r="B328" s="220">
        <v>38524</v>
      </c>
      <c r="D328" s="74">
        <v>5.1779999999999999</v>
      </c>
      <c r="E328" s="74">
        <v>25.69</v>
      </c>
      <c r="F328" s="74">
        <v>1.76</v>
      </c>
      <c r="G328" s="143">
        <v>26.6</v>
      </c>
      <c r="H328" s="74">
        <v>55.42</v>
      </c>
      <c r="I328" s="74">
        <v>8.32</v>
      </c>
      <c r="J328" s="81"/>
      <c r="K328" s="143">
        <v>0.7</v>
      </c>
      <c r="L328" s="80">
        <v>39.299999999999997</v>
      </c>
    </row>
    <row r="329" spans="1:18" x14ac:dyDescent="0.2">
      <c r="A329" t="s">
        <v>58</v>
      </c>
      <c r="B329" s="220">
        <v>38524</v>
      </c>
      <c r="D329" s="74">
        <v>6.24</v>
      </c>
      <c r="E329" s="74">
        <v>25.67</v>
      </c>
      <c r="F329" s="74">
        <v>1.75</v>
      </c>
      <c r="G329" s="143">
        <v>26.4</v>
      </c>
      <c r="H329" s="74">
        <v>55.42</v>
      </c>
      <c r="I329" s="74">
        <v>8.32</v>
      </c>
      <c r="J329" s="81"/>
      <c r="K329" s="143">
        <v>0.7</v>
      </c>
      <c r="L329" s="80">
        <v>39.299999999999997</v>
      </c>
    </row>
    <row r="330" spans="1:18" x14ac:dyDescent="0.2">
      <c r="A330" t="s">
        <v>58</v>
      </c>
      <c r="B330" s="220">
        <v>38524</v>
      </c>
      <c r="D330" s="74">
        <v>7.0510000000000002</v>
      </c>
      <c r="E330" s="74">
        <v>25.63</v>
      </c>
      <c r="F330" s="74">
        <v>1.53</v>
      </c>
      <c r="G330" s="143">
        <v>23</v>
      </c>
      <c r="H330" s="74">
        <v>55.42</v>
      </c>
      <c r="I330" s="74">
        <v>8.3000000000000007</v>
      </c>
      <c r="J330" s="81"/>
      <c r="K330" s="143">
        <v>0.4</v>
      </c>
      <c r="L330" s="80">
        <v>22.6</v>
      </c>
    </row>
    <row r="331" spans="1:18" x14ac:dyDescent="0.2">
      <c r="A331" t="s">
        <v>58</v>
      </c>
      <c r="B331" s="220">
        <v>38524</v>
      </c>
      <c r="D331" s="74">
        <v>7.9770000000000003</v>
      </c>
      <c r="E331" s="74">
        <v>25.55</v>
      </c>
      <c r="F331" s="74">
        <v>0.56000000000000005</v>
      </c>
      <c r="G331" s="143">
        <v>8.5</v>
      </c>
      <c r="H331" s="74">
        <v>55.42</v>
      </c>
      <c r="I331" s="74">
        <v>8.2899999999999991</v>
      </c>
      <c r="J331" s="81"/>
      <c r="K331" s="143">
        <v>0.1</v>
      </c>
      <c r="L331" s="80">
        <v>6.9</v>
      </c>
    </row>
    <row r="332" spans="1:18" x14ac:dyDescent="0.2">
      <c r="A332" t="s">
        <v>58</v>
      </c>
      <c r="B332" s="220">
        <v>38524</v>
      </c>
      <c r="D332" s="74">
        <v>9.3849999999999998</v>
      </c>
      <c r="E332" s="74">
        <v>25.46</v>
      </c>
      <c r="F332" s="74">
        <v>0.35</v>
      </c>
      <c r="G332" s="143">
        <v>5.3</v>
      </c>
      <c r="H332" s="74">
        <v>55.43</v>
      </c>
      <c r="I332" s="74">
        <v>8.2799999999999994</v>
      </c>
      <c r="J332" s="81"/>
      <c r="K332" s="143">
        <v>0.1</v>
      </c>
      <c r="L332" s="80">
        <v>4</v>
      </c>
    </row>
    <row r="333" spans="1:18" x14ac:dyDescent="0.2">
      <c r="A333" t="s">
        <v>58</v>
      </c>
      <c r="B333" s="220">
        <v>38524</v>
      </c>
      <c r="D333" s="74">
        <v>9.8309999999999995</v>
      </c>
      <c r="E333" s="74">
        <v>25.31</v>
      </c>
      <c r="F333" s="74">
        <v>0.27</v>
      </c>
      <c r="G333" s="143">
        <v>4</v>
      </c>
      <c r="H333" s="74">
        <v>55.47</v>
      </c>
      <c r="I333" s="74">
        <v>8.26</v>
      </c>
      <c r="J333" s="81"/>
      <c r="K333" s="143">
        <v>0.1</v>
      </c>
      <c r="L333" s="80">
        <v>1.8</v>
      </c>
    </row>
    <row r="334" spans="1:18" x14ac:dyDescent="0.2">
      <c r="A334" t="s">
        <v>58</v>
      </c>
      <c r="B334" s="220">
        <v>38524</v>
      </c>
      <c r="D334" s="74">
        <v>10.814</v>
      </c>
      <c r="E334" s="74">
        <v>25.21</v>
      </c>
      <c r="F334" s="74">
        <v>0.23</v>
      </c>
      <c r="G334" s="143">
        <v>3.4</v>
      </c>
      <c r="H334" s="74">
        <v>55.42</v>
      </c>
      <c r="I334" s="74">
        <v>8.25</v>
      </c>
      <c r="J334" s="81"/>
      <c r="K334" s="143">
        <v>0.1</v>
      </c>
      <c r="L334" s="80">
        <v>1.1000000000000001</v>
      </c>
    </row>
    <row r="335" spans="1:18" x14ac:dyDescent="0.2">
      <c r="A335" t="s">
        <v>58</v>
      </c>
      <c r="B335" s="220">
        <v>38524</v>
      </c>
      <c r="D335" s="74">
        <v>12.223000000000001</v>
      </c>
      <c r="E335" s="74">
        <v>25.2</v>
      </c>
      <c r="F335" s="74">
        <v>0.19</v>
      </c>
      <c r="G335" s="143">
        <v>2.8</v>
      </c>
      <c r="H335" s="74">
        <v>55.42</v>
      </c>
      <c r="I335" s="74">
        <v>8.25</v>
      </c>
      <c r="J335" s="81"/>
      <c r="K335" s="143">
        <v>0.1</v>
      </c>
      <c r="L335" s="80">
        <v>1.2</v>
      </c>
    </row>
    <row r="336" spans="1:18" x14ac:dyDescent="0.2">
      <c r="A336" t="s">
        <v>58</v>
      </c>
      <c r="B336" s="220">
        <v>38524</v>
      </c>
      <c r="D336" s="74">
        <v>12.475</v>
      </c>
      <c r="E336" s="74">
        <v>25.2</v>
      </c>
      <c r="F336" s="74">
        <v>0.18</v>
      </c>
      <c r="G336" s="143">
        <v>2.7</v>
      </c>
      <c r="H336" s="74">
        <v>55.42</v>
      </c>
      <c r="I336" s="74">
        <v>8.25</v>
      </c>
      <c r="J336" s="81"/>
      <c r="K336" s="143">
        <v>9</v>
      </c>
      <c r="L336" s="80">
        <v>7.7</v>
      </c>
    </row>
    <row r="337" spans="1:18" x14ac:dyDescent="0.2">
      <c r="D337" s="69"/>
      <c r="E337" s="69"/>
      <c r="F337" s="69"/>
      <c r="G337" s="52"/>
      <c r="H337" s="69"/>
      <c r="I337" s="69"/>
      <c r="J337"/>
      <c r="K337" s="52"/>
      <c r="L337"/>
    </row>
    <row r="338" spans="1:18" x14ac:dyDescent="0.2">
      <c r="A338" t="s">
        <v>61</v>
      </c>
      <c r="B338" s="220">
        <v>38524</v>
      </c>
      <c r="D338" s="74">
        <v>3.0000000000000001E-3</v>
      </c>
      <c r="E338" s="74">
        <v>27.74</v>
      </c>
      <c r="F338" s="74">
        <v>16.329999999999998</v>
      </c>
      <c r="G338" s="143">
        <v>254.4</v>
      </c>
      <c r="H338" s="74">
        <v>54.95</v>
      </c>
      <c r="I338" s="74">
        <v>8.67</v>
      </c>
      <c r="J338" s="81"/>
      <c r="K338" s="143">
        <v>2.2999999999999998</v>
      </c>
      <c r="L338" s="80">
        <v>57.8</v>
      </c>
      <c r="M338" s="80">
        <v>0.55000000000000004</v>
      </c>
      <c r="N338" s="6">
        <v>163.62549999999999</v>
      </c>
      <c r="O338" s="6">
        <v>178.89177999999998</v>
      </c>
      <c r="R338" s="53"/>
    </row>
    <row r="339" spans="1:18" x14ac:dyDescent="0.2">
      <c r="A339" t="s">
        <v>61</v>
      </c>
      <c r="B339" s="220">
        <v>38524</v>
      </c>
      <c r="D339" s="74">
        <v>1.05</v>
      </c>
      <c r="E339" s="74">
        <v>27.59</v>
      </c>
      <c r="F339" s="74">
        <v>18.23</v>
      </c>
      <c r="G339" s="143">
        <v>283.7</v>
      </c>
      <c r="H339" s="74">
        <v>55.37</v>
      </c>
      <c r="I339" s="74">
        <v>8.66</v>
      </c>
      <c r="J339" s="81"/>
      <c r="K339" s="143">
        <v>3.2</v>
      </c>
      <c r="L339" s="80">
        <v>136.6</v>
      </c>
    </row>
    <row r="340" spans="1:18" x14ac:dyDescent="0.2">
      <c r="A340" t="s">
        <v>61</v>
      </c>
      <c r="B340" s="220">
        <v>38524</v>
      </c>
      <c r="D340" s="74">
        <v>1.94</v>
      </c>
      <c r="E340" s="74">
        <v>27.4</v>
      </c>
      <c r="F340" s="74">
        <v>17.16</v>
      </c>
      <c r="G340" s="143">
        <v>266.2</v>
      </c>
      <c r="H340" s="74">
        <v>55.42</v>
      </c>
      <c r="I340" s="74">
        <v>8.6</v>
      </c>
      <c r="J340" s="81"/>
      <c r="K340" s="143">
        <v>2.4</v>
      </c>
      <c r="L340" s="80">
        <v>99.8</v>
      </c>
    </row>
    <row r="341" spans="1:18" x14ac:dyDescent="0.2">
      <c r="A341" t="s">
        <v>61</v>
      </c>
      <c r="B341" s="220">
        <v>38524</v>
      </c>
      <c r="D341" s="74">
        <v>3.0649999999999999</v>
      </c>
      <c r="E341" s="74">
        <v>26.22</v>
      </c>
      <c r="F341" s="74">
        <v>14.16</v>
      </c>
      <c r="G341" s="143">
        <v>215.5</v>
      </c>
      <c r="H341" s="74">
        <v>55.41</v>
      </c>
      <c r="I341" s="74">
        <v>8.43</v>
      </c>
      <c r="J341" s="81"/>
      <c r="K341" s="143">
        <v>1.3</v>
      </c>
      <c r="L341" s="80">
        <v>55.5</v>
      </c>
    </row>
    <row r="342" spans="1:18" x14ac:dyDescent="0.2">
      <c r="A342" t="s">
        <v>61</v>
      </c>
      <c r="B342" s="220">
        <v>38524</v>
      </c>
      <c r="D342" s="74">
        <v>4.1760000000000002</v>
      </c>
      <c r="E342" s="74">
        <v>25.43</v>
      </c>
      <c r="F342" s="74">
        <v>5.19</v>
      </c>
      <c r="G342" s="143">
        <v>78</v>
      </c>
      <c r="H342" s="74">
        <v>55.44</v>
      </c>
      <c r="I342" s="74">
        <v>8.9700000000000006</v>
      </c>
      <c r="J342" s="81"/>
      <c r="K342" s="143">
        <v>0.6</v>
      </c>
      <c r="L342" s="80">
        <v>26.5</v>
      </c>
    </row>
    <row r="343" spans="1:18" x14ac:dyDescent="0.2">
      <c r="A343" t="s">
        <v>61</v>
      </c>
      <c r="B343" s="220">
        <v>38524</v>
      </c>
      <c r="D343" s="74">
        <v>4.9829999999999997</v>
      </c>
      <c r="E343" s="74">
        <v>25.4</v>
      </c>
      <c r="F343" s="74">
        <v>9.42</v>
      </c>
      <c r="G343" s="143">
        <v>141.30000000000001</v>
      </c>
      <c r="H343" s="74">
        <v>55.42</v>
      </c>
      <c r="I343" s="74">
        <v>8.31</v>
      </c>
      <c r="J343" s="81"/>
      <c r="K343" s="143">
        <v>0.5</v>
      </c>
      <c r="L343" s="80">
        <v>22.9</v>
      </c>
    </row>
    <row r="344" spans="1:18" x14ac:dyDescent="0.2">
      <c r="A344" t="s">
        <v>61</v>
      </c>
      <c r="B344" s="220">
        <v>38524</v>
      </c>
      <c r="D344" s="74">
        <v>6.0069999999999997</v>
      </c>
      <c r="E344" s="74">
        <v>25.38</v>
      </c>
      <c r="F344" s="74">
        <v>8.77</v>
      </c>
      <c r="G344" s="143">
        <v>131.6</v>
      </c>
      <c r="H344" s="74">
        <v>55.42</v>
      </c>
      <c r="I344" s="74">
        <v>8.2799999999999994</v>
      </c>
      <c r="J344" s="81"/>
      <c r="K344" s="143">
        <v>0.6</v>
      </c>
      <c r="L344" s="80">
        <v>26.4</v>
      </c>
    </row>
    <row r="345" spans="1:18" x14ac:dyDescent="0.2">
      <c r="A345" t="s">
        <v>61</v>
      </c>
      <c r="B345" s="220">
        <v>38524</v>
      </c>
      <c r="D345" s="74">
        <v>7.093</v>
      </c>
      <c r="E345" s="74">
        <v>25.3</v>
      </c>
      <c r="F345" s="74">
        <v>6.86</v>
      </c>
      <c r="G345" s="143">
        <v>102.8</v>
      </c>
      <c r="H345" s="74">
        <v>55.41</v>
      </c>
      <c r="I345" s="74">
        <v>8.25</v>
      </c>
      <c r="J345" s="81"/>
      <c r="K345" s="143">
        <v>0.7</v>
      </c>
      <c r="L345" s="80">
        <v>34.700000000000003</v>
      </c>
    </row>
    <row r="346" spans="1:18" x14ac:dyDescent="0.2">
      <c r="A346" t="s">
        <v>61</v>
      </c>
      <c r="B346" s="220">
        <v>38524</v>
      </c>
      <c r="D346" s="74">
        <v>7.9279999999999999</v>
      </c>
      <c r="E346" s="74">
        <v>25.27</v>
      </c>
      <c r="F346" s="74">
        <v>6.02</v>
      </c>
      <c r="G346" s="143">
        <v>90.2</v>
      </c>
      <c r="H346" s="74">
        <v>55.41</v>
      </c>
      <c r="I346" s="74">
        <v>8.25</v>
      </c>
      <c r="J346" s="81"/>
      <c r="K346" s="143">
        <v>0.8</v>
      </c>
      <c r="L346" s="80">
        <v>36.299999999999997</v>
      </c>
    </row>
    <row r="347" spans="1:18" x14ac:dyDescent="0.2">
      <c r="A347" t="s">
        <v>61</v>
      </c>
      <c r="B347" s="220">
        <v>38524</v>
      </c>
      <c r="D347" s="74">
        <v>9.0389999999999997</v>
      </c>
      <c r="E347" s="74">
        <v>25.21</v>
      </c>
      <c r="F347" s="74">
        <v>4.75</v>
      </c>
      <c r="G347" s="143">
        <v>71.2</v>
      </c>
      <c r="H347" s="74">
        <v>55.41</v>
      </c>
      <c r="I347" s="74">
        <v>8.23</v>
      </c>
      <c r="J347" s="81"/>
      <c r="K347" s="143">
        <v>0.5</v>
      </c>
      <c r="L347" s="80">
        <v>25.3</v>
      </c>
    </row>
    <row r="348" spans="1:18" x14ac:dyDescent="0.2">
      <c r="A348" t="s">
        <v>61</v>
      </c>
      <c r="B348" s="220">
        <v>38524</v>
      </c>
      <c r="D348" s="74">
        <v>9.9879999999999995</v>
      </c>
      <c r="E348" s="74">
        <v>25.19</v>
      </c>
      <c r="F348" s="74">
        <v>3.33</v>
      </c>
      <c r="G348" s="143">
        <v>49.8</v>
      </c>
      <c r="H348" s="74">
        <v>55.41</v>
      </c>
      <c r="I348" s="74">
        <v>8.24</v>
      </c>
      <c r="J348" s="81"/>
      <c r="K348" s="143">
        <v>0.1</v>
      </c>
      <c r="L348" s="80">
        <v>11.6</v>
      </c>
    </row>
    <row r="349" spans="1:18" x14ac:dyDescent="0.2">
      <c r="A349" t="s">
        <v>61</v>
      </c>
      <c r="B349" s="220">
        <v>38524</v>
      </c>
      <c r="D349" s="74">
        <v>11.1</v>
      </c>
      <c r="E349" s="74">
        <v>25.12</v>
      </c>
      <c r="F349" s="74">
        <v>1.38</v>
      </c>
      <c r="G349" s="143">
        <v>20.7</v>
      </c>
      <c r="H349" s="74">
        <v>55.41</v>
      </c>
      <c r="I349" s="74">
        <v>8.23</v>
      </c>
      <c r="J349" s="81"/>
      <c r="K349" s="143">
        <v>0.1</v>
      </c>
      <c r="L349" s="80">
        <v>3</v>
      </c>
    </row>
    <row r="350" spans="1:18" x14ac:dyDescent="0.2">
      <c r="A350" t="s">
        <v>61</v>
      </c>
      <c r="B350" s="220">
        <v>38524</v>
      </c>
      <c r="D350" s="74">
        <v>12.176</v>
      </c>
      <c r="E350" s="74">
        <v>25.08</v>
      </c>
      <c r="F350" s="74">
        <v>1.1399999999999999</v>
      </c>
      <c r="G350" s="143">
        <v>17</v>
      </c>
      <c r="H350" s="74">
        <v>55.4</v>
      </c>
      <c r="I350" s="74">
        <v>8.23</v>
      </c>
      <c r="J350" s="81"/>
      <c r="K350" s="143">
        <v>0.1</v>
      </c>
      <c r="L350" s="80">
        <v>2.9</v>
      </c>
    </row>
    <row r="351" spans="1:18" x14ac:dyDescent="0.2">
      <c r="A351" t="s">
        <v>61</v>
      </c>
      <c r="B351" s="220">
        <v>38524</v>
      </c>
      <c r="D351" s="74">
        <v>13.106</v>
      </c>
      <c r="E351" s="74">
        <v>25.07</v>
      </c>
      <c r="F351" s="74">
        <v>0.16</v>
      </c>
      <c r="G351" s="143">
        <v>2.4</v>
      </c>
      <c r="H351" s="74">
        <v>55.41</v>
      </c>
      <c r="I351" s="74">
        <v>8.23</v>
      </c>
      <c r="J351" s="81"/>
      <c r="K351" s="143">
        <v>0.4</v>
      </c>
      <c r="L351" s="80">
        <v>1.7</v>
      </c>
    </row>
    <row r="352" spans="1:18" x14ac:dyDescent="0.2">
      <c r="A352" t="s">
        <v>61</v>
      </c>
      <c r="B352" s="220">
        <v>38524</v>
      </c>
      <c r="D352" s="74">
        <v>14.179</v>
      </c>
      <c r="E352" s="74">
        <v>25.04</v>
      </c>
      <c r="F352" s="74" t="s">
        <v>94</v>
      </c>
      <c r="G352" s="143" t="s">
        <v>93</v>
      </c>
      <c r="H352" s="74">
        <v>55.45</v>
      </c>
      <c r="I352" s="74">
        <v>8.24</v>
      </c>
      <c r="J352" s="81"/>
      <c r="K352" s="143">
        <v>1.2</v>
      </c>
      <c r="L352" s="80">
        <v>1.3</v>
      </c>
    </row>
    <row r="355" spans="1:18" x14ac:dyDescent="0.2">
      <c r="A355" t="s">
        <v>7</v>
      </c>
      <c r="B355" s="220">
        <v>38622</v>
      </c>
      <c r="D355" s="74">
        <v>0.19800000000000001</v>
      </c>
      <c r="E355" s="74">
        <v>25.78</v>
      </c>
      <c r="F355" s="74">
        <v>8.57</v>
      </c>
      <c r="G355" s="143">
        <v>106.2</v>
      </c>
      <c r="H355" s="74">
        <v>3.2370000000000001</v>
      </c>
      <c r="I355" s="74">
        <v>7.66</v>
      </c>
      <c r="J355" s="80">
        <v>-93</v>
      </c>
      <c r="K355" s="143">
        <v>228.6</v>
      </c>
    </row>
    <row r="356" spans="1:18" x14ac:dyDescent="0.2">
      <c r="D356" s="74"/>
      <c r="E356" s="74"/>
      <c r="F356" s="74"/>
      <c r="G356" s="143"/>
      <c r="H356" s="74"/>
      <c r="I356" s="74"/>
      <c r="J356" s="80"/>
      <c r="K356" s="143"/>
    </row>
    <row r="357" spans="1:18" x14ac:dyDescent="0.2">
      <c r="A357" t="s">
        <v>36</v>
      </c>
      <c r="B357" s="220">
        <v>38622</v>
      </c>
      <c r="D357" s="74">
        <v>0.153</v>
      </c>
      <c r="E357" s="74">
        <v>25.76</v>
      </c>
      <c r="F357" s="74">
        <v>6.3</v>
      </c>
      <c r="G357" s="143">
        <v>78.3</v>
      </c>
      <c r="H357" s="74">
        <v>4.048</v>
      </c>
      <c r="I357" s="74">
        <v>7.34</v>
      </c>
      <c r="J357" s="80">
        <v>-93</v>
      </c>
      <c r="K357" s="143">
        <v>1143.8</v>
      </c>
    </row>
    <row r="358" spans="1:18" x14ac:dyDescent="0.2">
      <c r="D358" s="74"/>
      <c r="E358" s="74"/>
      <c r="F358" s="74"/>
      <c r="G358" s="143"/>
      <c r="H358" s="74"/>
      <c r="I358" s="74"/>
      <c r="J358" s="80"/>
      <c r="K358" s="143"/>
    </row>
    <row r="359" spans="1:18" x14ac:dyDescent="0.2">
      <c r="A359" t="s">
        <v>114</v>
      </c>
      <c r="B359" s="220">
        <v>38622</v>
      </c>
      <c r="D359" s="74">
        <v>1.4E-2</v>
      </c>
      <c r="E359" s="74">
        <v>26.27</v>
      </c>
      <c r="F359" s="74">
        <v>4.1100000000000003</v>
      </c>
      <c r="G359" s="143">
        <v>51.6</v>
      </c>
      <c r="H359" s="74">
        <v>4.4409999999999998</v>
      </c>
      <c r="I359" s="74">
        <v>7.25</v>
      </c>
      <c r="J359" s="80">
        <v>-112</v>
      </c>
      <c r="K359" s="143">
        <v>112.3</v>
      </c>
    </row>
    <row r="360" spans="1:18" x14ac:dyDescent="0.2">
      <c r="D360" s="74"/>
      <c r="E360" s="74"/>
      <c r="F360" s="74"/>
      <c r="G360" s="143"/>
      <c r="H360" s="74"/>
      <c r="I360" s="74"/>
      <c r="J360" s="80"/>
      <c r="K360" s="143"/>
    </row>
    <row r="361" spans="1:18" x14ac:dyDescent="0.2">
      <c r="A361" t="s">
        <v>72</v>
      </c>
      <c r="B361" s="220">
        <v>38622</v>
      </c>
      <c r="D361" s="74">
        <v>0.37</v>
      </c>
      <c r="E361" s="74">
        <v>28.11</v>
      </c>
      <c r="F361" s="74">
        <v>8.2100000000000009</v>
      </c>
      <c r="G361" s="143">
        <v>105.5</v>
      </c>
      <c r="H361" s="74">
        <v>1.796</v>
      </c>
      <c r="I361" s="74">
        <v>7.36</v>
      </c>
      <c r="J361" s="80">
        <v>-80</v>
      </c>
      <c r="K361" s="143">
        <v>24.9</v>
      </c>
    </row>
    <row r="363" spans="1:18" x14ac:dyDescent="0.2">
      <c r="A363" t="s">
        <v>55</v>
      </c>
      <c r="B363" s="220">
        <v>38622</v>
      </c>
      <c r="D363" s="74">
        <v>0.44500000000000001</v>
      </c>
      <c r="E363" s="74">
        <v>27.91</v>
      </c>
      <c r="F363" s="74">
        <v>12.96</v>
      </c>
      <c r="G363" s="143">
        <v>206.5</v>
      </c>
      <c r="H363" s="74">
        <v>59.82</v>
      </c>
      <c r="I363" s="74">
        <v>8.11</v>
      </c>
      <c r="J363" s="80">
        <v>-64</v>
      </c>
      <c r="K363" s="143">
        <v>1135.5</v>
      </c>
      <c r="M363" s="195">
        <v>0.55000000000000004</v>
      </c>
      <c r="N363" s="6">
        <v>153.6788</v>
      </c>
      <c r="O363" s="6">
        <v>144.85072</v>
      </c>
      <c r="R363" s="53"/>
    </row>
    <row r="364" spans="1:18" x14ac:dyDescent="0.2">
      <c r="A364" t="s">
        <v>55</v>
      </c>
      <c r="B364" s="220">
        <v>38622</v>
      </c>
      <c r="D364" s="74">
        <v>1.133</v>
      </c>
      <c r="E364" s="74">
        <v>27.7</v>
      </c>
      <c r="F364" s="74">
        <v>12.15</v>
      </c>
      <c r="G364" s="143">
        <v>193</v>
      </c>
      <c r="H364" s="74">
        <v>59.85</v>
      </c>
      <c r="I364" s="74">
        <v>8.11</v>
      </c>
      <c r="J364" s="80">
        <v>-66</v>
      </c>
      <c r="K364" s="143">
        <v>5</v>
      </c>
    </row>
    <row r="365" spans="1:18" x14ac:dyDescent="0.2">
      <c r="A365" t="s">
        <v>55</v>
      </c>
      <c r="B365" s="220">
        <v>38622</v>
      </c>
      <c r="D365" s="74">
        <v>2.0489999999999999</v>
      </c>
      <c r="E365" s="74">
        <v>26.93</v>
      </c>
      <c r="F365" s="74">
        <v>7.27</v>
      </c>
      <c r="G365" s="143">
        <v>114</v>
      </c>
      <c r="H365" s="74">
        <v>59.91</v>
      </c>
      <c r="I365" s="74">
        <v>7.94</v>
      </c>
      <c r="J365" s="80">
        <v>-74</v>
      </c>
      <c r="K365" s="143">
        <v>1.9</v>
      </c>
    </row>
    <row r="366" spans="1:18" x14ac:dyDescent="0.2">
      <c r="A366" t="s">
        <v>55</v>
      </c>
      <c r="B366" s="220">
        <v>38622</v>
      </c>
      <c r="D366" s="74">
        <v>3.1030000000000002</v>
      </c>
      <c r="E366" s="74">
        <v>26.72</v>
      </c>
      <c r="F366" s="74">
        <v>4.74</v>
      </c>
      <c r="G366" s="143">
        <v>74.2</v>
      </c>
      <c r="H366" s="74">
        <v>60.08</v>
      </c>
      <c r="I366" s="74">
        <v>7.88</v>
      </c>
      <c r="J366" s="80">
        <v>-86</v>
      </c>
      <c r="K366" s="143">
        <v>1.1000000000000001</v>
      </c>
    </row>
    <row r="367" spans="1:18" x14ac:dyDescent="0.2">
      <c r="A367" t="s">
        <v>55</v>
      </c>
      <c r="B367" s="220">
        <v>38622</v>
      </c>
      <c r="D367" s="74">
        <v>4.1429999999999998</v>
      </c>
      <c r="E367" s="74">
        <v>26.69</v>
      </c>
      <c r="F367" s="74">
        <v>3.59</v>
      </c>
      <c r="G367" s="143">
        <v>56.2</v>
      </c>
      <c r="H367" s="74">
        <v>60.07</v>
      </c>
      <c r="I367" s="74">
        <v>7.9</v>
      </c>
      <c r="J367" s="80">
        <v>-95</v>
      </c>
      <c r="K367" s="143">
        <v>0.9</v>
      </c>
    </row>
    <row r="368" spans="1:18" x14ac:dyDescent="0.2">
      <c r="A368" t="s">
        <v>55</v>
      </c>
      <c r="B368" s="220">
        <v>38622</v>
      </c>
      <c r="D368" s="74">
        <v>5.0839999999999996</v>
      </c>
      <c r="E368" s="74">
        <v>26.69</v>
      </c>
      <c r="F368" s="74">
        <v>3.35</v>
      </c>
      <c r="G368" s="143">
        <v>52.3</v>
      </c>
      <c r="H368" s="74">
        <v>60.08</v>
      </c>
      <c r="I368" s="74">
        <v>7.91</v>
      </c>
      <c r="J368" s="80">
        <v>-98</v>
      </c>
      <c r="K368" s="143">
        <v>0.9</v>
      </c>
    </row>
    <row r="369" spans="1:18" x14ac:dyDescent="0.2">
      <c r="A369" t="s">
        <v>55</v>
      </c>
      <c r="B369" s="220">
        <v>38622</v>
      </c>
      <c r="D369" s="74">
        <v>6.0880000000000001</v>
      </c>
      <c r="E369" s="74">
        <v>26.68</v>
      </c>
      <c r="F369" s="74">
        <v>3.01</v>
      </c>
      <c r="G369" s="143">
        <v>47.1</v>
      </c>
      <c r="H369" s="74">
        <v>60.09</v>
      </c>
      <c r="I369" s="74">
        <v>7.88</v>
      </c>
      <c r="J369" s="80">
        <v>-99</v>
      </c>
      <c r="K369" s="143">
        <v>1.2</v>
      </c>
    </row>
    <row r="370" spans="1:18" x14ac:dyDescent="0.2">
      <c r="A370" t="s">
        <v>55</v>
      </c>
      <c r="B370" s="220">
        <v>38622</v>
      </c>
      <c r="D370" s="74">
        <v>7.0419999999999998</v>
      </c>
      <c r="E370" s="74">
        <v>26.64</v>
      </c>
      <c r="F370" s="74">
        <v>2.68</v>
      </c>
      <c r="G370" s="143">
        <v>41.9</v>
      </c>
      <c r="H370" s="74">
        <v>60.08</v>
      </c>
      <c r="I370" s="74">
        <v>7.9</v>
      </c>
      <c r="J370" s="80">
        <v>-104</v>
      </c>
      <c r="K370" s="143">
        <v>1.5</v>
      </c>
    </row>
    <row r="371" spans="1:18" x14ac:dyDescent="0.2">
      <c r="A371" t="s">
        <v>55</v>
      </c>
      <c r="B371" s="220">
        <v>38622</v>
      </c>
      <c r="D371" s="74">
        <v>7.0620000000000003</v>
      </c>
      <c r="E371" s="74">
        <v>26.64</v>
      </c>
      <c r="F371" s="74">
        <v>2.61</v>
      </c>
      <c r="G371" s="143">
        <v>40.799999999999997</v>
      </c>
      <c r="H371" s="74">
        <v>60.09</v>
      </c>
      <c r="I371" s="74">
        <v>7.88</v>
      </c>
      <c r="J371" s="80">
        <v>-104</v>
      </c>
      <c r="K371" s="143">
        <v>1.5</v>
      </c>
    </row>
    <row r="372" spans="1:18" x14ac:dyDescent="0.2">
      <c r="A372" t="s">
        <v>55</v>
      </c>
      <c r="B372" s="220">
        <v>38622</v>
      </c>
      <c r="D372" s="74">
        <v>8.0730000000000004</v>
      </c>
      <c r="E372" s="74">
        <v>26.64</v>
      </c>
      <c r="F372" s="74">
        <v>2.5299999999999998</v>
      </c>
      <c r="G372" s="143">
        <v>39.5</v>
      </c>
      <c r="H372" s="74">
        <v>60.09</v>
      </c>
      <c r="I372" s="74">
        <v>7.88</v>
      </c>
      <c r="J372" s="80">
        <v>-106</v>
      </c>
      <c r="K372" s="143">
        <v>1.5</v>
      </c>
    </row>
    <row r="373" spans="1:18" x14ac:dyDescent="0.2">
      <c r="A373" t="s">
        <v>55</v>
      </c>
      <c r="B373" s="220">
        <v>38622</v>
      </c>
      <c r="D373" s="74">
        <v>9.1579999999999995</v>
      </c>
      <c r="E373" s="74">
        <v>26.64</v>
      </c>
      <c r="F373" s="74">
        <v>2.4</v>
      </c>
      <c r="G373" s="143">
        <v>37.6</v>
      </c>
      <c r="H373" s="74">
        <v>60.08</v>
      </c>
      <c r="I373" s="74">
        <v>7.92</v>
      </c>
      <c r="J373" s="80">
        <v>-108</v>
      </c>
      <c r="K373" s="143">
        <v>1.4</v>
      </c>
    </row>
    <row r="374" spans="1:18" x14ac:dyDescent="0.2">
      <c r="A374" t="s">
        <v>55</v>
      </c>
      <c r="B374" s="220">
        <v>38622</v>
      </c>
      <c r="D374" s="74">
        <v>10.092000000000001</v>
      </c>
      <c r="E374" s="74">
        <v>26.63</v>
      </c>
      <c r="F374" s="74">
        <v>2.33</v>
      </c>
      <c r="G374" s="143">
        <v>36.5</v>
      </c>
      <c r="H374" s="74">
        <v>60.09</v>
      </c>
      <c r="I374" s="74">
        <v>7.88</v>
      </c>
      <c r="J374" s="80">
        <v>-109</v>
      </c>
      <c r="K374" s="143">
        <v>1.4</v>
      </c>
    </row>
    <row r="375" spans="1:18" x14ac:dyDescent="0.2">
      <c r="A375" t="s">
        <v>55</v>
      </c>
      <c r="B375" s="220">
        <v>38622</v>
      </c>
      <c r="D375" s="74">
        <v>11.086</v>
      </c>
      <c r="E375" s="74">
        <v>26.63</v>
      </c>
      <c r="F375" s="74">
        <v>2.3199999999999998</v>
      </c>
      <c r="G375" s="143">
        <v>36.200000000000003</v>
      </c>
      <c r="H375" s="74">
        <v>60.09</v>
      </c>
      <c r="I375" s="74">
        <v>7.91</v>
      </c>
      <c r="J375" s="80">
        <v>-111</v>
      </c>
      <c r="K375" s="143">
        <v>1.3</v>
      </c>
    </row>
    <row r="376" spans="1:18" x14ac:dyDescent="0.2">
      <c r="A376" t="s">
        <v>55</v>
      </c>
      <c r="B376" s="220">
        <v>38622</v>
      </c>
      <c r="D376" s="74">
        <v>12.081</v>
      </c>
      <c r="E376" s="74">
        <v>26.62</v>
      </c>
      <c r="F376" s="74">
        <v>2.2799999999999998</v>
      </c>
      <c r="G376" s="143">
        <v>35.6</v>
      </c>
      <c r="H376" s="74">
        <v>60.09</v>
      </c>
      <c r="I376" s="74">
        <v>7.92</v>
      </c>
      <c r="J376" s="80">
        <v>-113</v>
      </c>
      <c r="K376" s="143">
        <v>1.3</v>
      </c>
    </row>
    <row r="377" spans="1:18" x14ac:dyDescent="0.2">
      <c r="A377" t="s">
        <v>55</v>
      </c>
      <c r="B377" s="220">
        <v>38622</v>
      </c>
      <c r="D377" s="74">
        <v>13.052</v>
      </c>
      <c r="E377" s="74">
        <v>26.6</v>
      </c>
      <c r="F377" s="74">
        <v>2.11</v>
      </c>
      <c r="G377" s="143">
        <v>33</v>
      </c>
      <c r="H377" s="74">
        <v>60.09</v>
      </c>
      <c r="I377" s="74">
        <v>7.93</v>
      </c>
      <c r="J377" s="80">
        <v>-116</v>
      </c>
      <c r="K377" s="143">
        <v>2.1</v>
      </c>
    </row>
    <row r="378" spans="1:18" x14ac:dyDescent="0.2">
      <c r="A378" t="s">
        <v>55</v>
      </c>
      <c r="B378" s="220">
        <v>38622</v>
      </c>
      <c r="D378" s="74">
        <v>14.048999999999999</v>
      </c>
      <c r="E378" s="74">
        <v>26.59</v>
      </c>
      <c r="F378" s="74">
        <v>1.63</v>
      </c>
      <c r="G378" s="143">
        <v>25.5</v>
      </c>
      <c r="H378" s="74">
        <v>60.11</v>
      </c>
      <c r="I378" s="74">
        <v>7.86</v>
      </c>
      <c r="J378" s="80">
        <v>-122</v>
      </c>
      <c r="K378" s="143">
        <v>4.4000000000000004</v>
      </c>
    </row>
    <row r="379" spans="1:18" x14ac:dyDescent="0.2">
      <c r="A379" t="s">
        <v>55</v>
      </c>
      <c r="B379" s="220">
        <v>38622</v>
      </c>
      <c r="D379" s="74">
        <v>14.802</v>
      </c>
      <c r="E379" s="74">
        <v>26.58</v>
      </c>
      <c r="F379" s="74">
        <v>1.32</v>
      </c>
      <c r="G379" s="143">
        <v>20.6</v>
      </c>
      <c r="H379" s="74">
        <v>60.05</v>
      </c>
      <c r="I379" s="74">
        <v>6.98</v>
      </c>
      <c r="J379" s="80">
        <v>-311</v>
      </c>
      <c r="K379" s="143">
        <v>205.8</v>
      </c>
    </row>
    <row r="380" spans="1:18" x14ac:dyDescent="0.2">
      <c r="J380" s="81"/>
      <c r="K380" s="87"/>
    </row>
    <row r="381" spans="1:18" x14ac:dyDescent="0.2">
      <c r="A381" t="s">
        <v>58</v>
      </c>
      <c r="B381" s="220">
        <v>38622</v>
      </c>
      <c r="D381" s="74">
        <v>0.65</v>
      </c>
      <c r="E381" s="74">
        <v>28.01</v>
      </c>
      <c r="F381" s="74">
        <v>16.2</v>
      </c>
      <c r="G381" s="143">
        <v>258.39999999999998</v>
      </c>
      <c r="H381" s="74">
        <v>59.58</v>
      </c>
      <c r="I381" s="74">
        <v>8.1999999999999993</v>
      </c>
      <c r="J381" s="80">
        <v>-43</v>
      </c>
      <c r="K381" s="143">
        <v>223.2</v>
      </c>
      <c r="M381" s="195">
        <v>0.6</v>
      </c>
      <c r="N381" s="6">
        <v>124.08591999999997</v>
      </c>
      <c r="O381" s="6">
        <v>117.79107999999999</v>
      </c>
      <c r="P381" s="53"/>
      <c r="R381" s="53"/>
    </row>
    <row r="382" spans="1:18" x14ac:dyDescent="0.2">
      <c r="A382" t="s">
        <v>58</v>
      </c>
      <c r="B382" s="220">
        <v>38622</v>
      </c>
      <c r="D382" s="74">
        <v>1.1259999999999999</v>
      </c>
      <c r="E382" s="74">
        <v>27.96</v>
      </c>
      <c r="F382" s="74">
        <v>13.29</v>
      </c>
      <c r="G382" s="143">
        <v>211.9</v>
      </c>
      <c r="H382" s="74">
        <v>59.7</v>
      </c>
      <c r="I382" s="74">
        <v>8.19</v>
      </c>
      <c r="J382" s="80">
        <v>-47</v>
      </c>
      <c r="K382" s="143">
        <v>217.6</v>
      </c>
    </row>
    <row r="383" spans="1:18" x14ac:dyDescent="0.2">
      <c r="A383" t="s">
        <v>58</v>
      </c>
      <c r="B383" s="220">
        <v>38622</v>
      </c>
      <c r="D383" s="74">
        <v>2.101</v>
      </c>
      <c r="E383" s="74">
        <v>27</v>
      </c>
      <c r="F383" s="74">
        <v>3.66</v>
      </c>
      <c r="G383" s="143">
        <v>57.5</v>
      </c>
      <c r="H383" s="74">
        <v>60.11</v>
      </c>
      <c r="I383" s="74">
        <v>7.82</v>
      </c>
      <c r="J383" s="80">
        <v>-79</v>
      </c>
      <c r="K383" s="143">
        <v>221.5</v>
      </c>
    </row>
    <row r="384" spans="1:18" x14ac:dyDescent="0.2">
      <c r="A384" t="s">
        <v>58</v>
      </c>
      <c r="B384" s="220">
        <v>38622</v>
      </c>
      <c r="D384" s="74">
        <v>3.1219999999999999</v>
      </c>
      <c r="E384" s="74">
        <v>27</v>
      </c>
      <c r="F384" s="74">
        <v>1.54</v>
      </c>
      <c r="G384" s="143">
        <v>24.2</v>
      </c>
      <c r="H384" s="74">
        <v>60.2</v>
      </c>
      <c r="I384" s="74">
        <v>7.84</v>
      </c>
      <c r="J384" s="80">
        <v>-98</v>
      </c>
      <c r="K384" s="143">
        <v>228.6</v>
      </c>
    </row>
    <row r="385" spans="1:18" x14ac:dyDescent="0.2">
      <c r="A385" t="s">
        <v>58</v>
      </c>
      <c r="B385" s="220">
        <v>38622</v>
      </c>
      <c r="D385" s="74">
        <v>4.1130000000000004</v>
      </c>
      <c r="E385" s="74">
        <v>26.98</v>
      </c>
      <c r="F385" s="74">
        <v>1.39</v>
      </c>
      <c r="G385" s="143">
        <v>21.8</v>
      </c>
      <c r="H385" s="74">
        <v>60.2</v>
      </c>
      <c r="I385" s="74">
        <v>7.85</v>
      </c>
      <c r="J385" s="80">
        <v>-105</v>
      </c>
      <c r="K385" s="143">
        <v>230.1</v>
      </c>
    </row>
    <row r="386" spans="1:18" x14ac:dyDescent="0.2">
      <c r="A386" t="s">
        <v>58</v>
      </c>
      <c r="B386" s="220">
        <v>38622</v>
      </c>
      <c r="D386" s="74">
        <v>5.0670000000000002</v>
      </c>
      <c r="E386" s="74">
        <v>26.92</v>
      </c>
      <c r="F386" s="74">
        <v>1.52</v>
      </c>
      <c r="G386" s="143">
        <v>23.8</v>
      </c>
      <c r="H386" s="74">
        <v>60.19</v>
      </c>
      <c r="I386" s="74">
        <v>7.87</v>
      </c>
      <c r="J386" s="80">
        <v>-105</v>
      </c>
      <c r="K386" s="143">
        <v>230.2</v>
      </c>
    </row>
    <row r="387" spans="1:18" x14ac:dyDescent="0.2">
      <c r="A387" t="s">
        <v>58</v>
      </c>
      <c r="B387" s="220">
        <v>38622</v>
      </c>
      <c r="D387" s="74">
        <v>6.0839999999999996</v>
      </c>
      <c r="E387" s="74">
        <v>26.91</v>
      </c>
      <c r="F387" s="74">
        <v>1.62</v>
      </c>
      <c r="G387" s="143">
        <v>25.4</v>
      </c>
      <c r="H387" s="74">
        <v>60.19</v>
      </c>
      <c r="I387" s="74">
        <v>7.88</v>
      </c>
      <c r="J387" s="80">
        <v>-105</v>
      </c>
      <c r="K387" s="143">
        <v>230.1</v>
      </c>
    </row>
    <row r="388" spans="1:18" x14ac:dyDescent="0.2">
      <c r="A388" t="s">
        <v>58</v>
      </c>
      <c r="B388" s="220">
        <v>38622</v>
      </c>
      <c r="D388" s="74">
        <v>7.1059999999999999</v>
      </c>
      <c r="E388" s="74">
        <v>26.88</v>
      </c>
      <c r="F388" s="74">
        <v>1.51</v>
      </c>
      <c r="G388" s="143">
        <v>23.7</v>
      </c>
      <c r="H388" s="74">
        <v>60.19</v>
      </c>
      <c r="I388" s="74">
        <v>7.88</v>
      </c>
      <c r="J388" s="80">
        <v>-106</v>
      </c>
      <c r="K388" s="143">
        <v>230.1</v>
      </c>
    </row>
    <row r="389" spans="1:18" x14ac:dyDescent="0.2">
      <c r="A389" t="s">
        <v>58</v>
      </c>
      <c r="B389" s="220">
        <v>38622</v>
      </c>
      <c r="D389" s="74">
        <v>8.0830000000000002</v>
      </c>
      <c r="E389" s="74">
        <v>26.82</v>
      </c>
      <c r="F389" s="74">
        <v>0.51</v>
      </c>
      <c r="G389" s="143">
        <v>7.9</v>
      </c>
      <c r="H389" s="74">
        <v>60.21</v>
      </c>
      <c r="I389" s="74">
        <v>7.84</v>
      </c>
      <c r="J389" s="80">
        <v>-214</v>
      </c>
      <c r="K389" s="143">
        <v>233.3</v>
      </c>
    </row>
    <row r="390" spans="1:18" x14ac:dyDescent="0.2">
      <c r="A390" t="s">
        <v>58</v>
      </c>
      <c r="B390" s="220">
        <v>38622</v>
      </c>
      <c r="D390" s="74">
        <v>9.14</v>
      </c>
      <c r="E390" s="74">
        <v>26.81</v>
      </c>
      <c r="F390" s="74">
        <v>0.52</v>
      </c>
      <c r="G390" s="143">
        <v>8.1</v>
      </c>
      <c r="H390" s="74">
        <v>60.24</v>
      </c>
      <c r="I390" s="74">
        <v>7.85</v>
      </c>
      <c r="J390" s="80">
        <v>-184</v>
      </c>
      <c r="K390" s="143">
        <v>2.6</v>
      </c>
    </row>
    <row r="391" spans="1:18" x14ac:dyDescent="0.2">
      <c r="A391" t="s">
        <v>58</v>
      </c>
      <c r="B391" s="220">
        <v>38622</v>
      </c>
      <c r="D391" s="74">
        <v>10.06</v>
      </c>
      <c r="E391" s="74">
        <v>26.78</v>
      </c>
      <c r="F391" s="74">
        <v>0.72</v>
      </c>
      <c r="G391" s="143">
        <v>11.4</v>
      </c>
      <c r="H391" s="74">
        <v>60.26</v>
      </c>
      <c r="I391" s="74">
        <v>7.83</v>
      </c>
      <c r="J391" s="80">
        <v>-151</v>
      </c>
      <c r="K391" s="143">
        <v>1.3</v>
      </c>
    </row>
    <row r="392" spans="1:18" x14ac:dyDescent="0.2">
      <c r="A392" t="s">
        <v>58</v>
      </c>
      <c r="B392" s="220">
        <v>38622</v>
      </c>
      <c r="D392" s="74">
        <v>11.064</v>
      </c>
      <c r="E392" s="74">
        <v>26.76</v>
      </c>
      <c r="F392" s="74">
        <v>0.74</v>
      </c>
      <c r="G392" s="143">
        <v>11.7</v>
      </c>
      <c r="H392" s="74">
        <v>60.26</v>
      </c>
      <c r="I392" s="74">
        <v>7.83</v>
      </c>
      <c r="J392" s="80">
        <v>-142</v>
      </c>
      <c r="K392" s="143">
        <v>1.9</v>
      </c>
    </row>
    <row r="393" spans="1:18" x14ac:dyDescent="0.2">
      <c r="A393" t="s">
        <v>58</v>
      </c>
      <c r="B393" s="220">
        <v>38622</v>
      </c>
      <c r="D393" s="74">
        <v>12.117000000000001</v>
      </c>
      <c r="E393" s="74">
        <v>26.76</v>
      </c>
      <c r="F393" s="74">
        <v>0.72</v>
      </c>
      <c r="G393" s="143">
        <v>11.3</v>
      </c>
      <c r="H393" s="74">
        <v>60.25</v>
      </c>
      <c r="I393" s="74">
        <v>7.82</v>
      </c>
      <c r="J393" s="80">
        <v>-157</v>
      </c>
      <c r="K393" s="143">
        <v>2.2999999999999998</v>
      </c>
    </row>
    <row r="394" spans="1:18" x14ac:dyDescent="0.2">
      <c r="A394" t="s">
        <v>58</v>
      </c>
      <c r="B394" s="220">
        <v>38622</v>
      </c>
      <c r="D394" s="74">
        <v>12.667</v>
      </c>
      <c r="E394" s="74">
        <v>26.76</v>
      </c>
      <c r="F394" s="74">
        <v>0.7</v>
      </c>
      <c r="G394" s="143">
        <v>10.9</v>
      </c>
      <c r="H394" s="74">
        <v>60.12</v>
      </c>
      <c r="I394" s="74">
        <v>7.35</v>
      </c>
      <c r="J394" s="80">
        <v>-276</v>
      </c>
      <c r="K394" s="143">
        <v>280.2</v>
      </c>
    </row>
    <row r="395" spans="1:18" x14ac:dyDescent="0.2">
      <c r="J395" s="81"/>
      <c r="K395" s="87"/>
    </row>
    <row r="396" spans="1:18" x14ac:dyDescent="0.2">
      <c r="A396" t="s">
        <v>61</v>
      </c>
      <c r="B396" s="220">
        <v>38622</v>
      </c>
      <c r="D396" s="74">
        <v>0.71399999999999997</v>
      </c>
      <c r="E396" s="74">
        <v>27.49</v>
      </c>
      <c r="F396" s="74">
        <v>12.74</v>
      </c>
      <c r="G396" s="143">
        <v>202</v>
      </c>
      <c r="H396" s="74">
        <v>60.21</v>
      </c>
      <c r="I396" s="74">
        <v>8.1300000000000008</v>
      </c>
      <c r="J396" s="80">
        <v>-44</v>
      </c>
      <c r="K396" s="143">
        <v>2.4</v>
      </c>
      <c r="M396" s="195">
        <v>0.95</v>
      </c>
      <c r="N396" s="86">
        <v>76.859519999999989</v>
      </c>
      <c r="O396" s="86">
        <v>28.529079999999997</v>
      </c>
      <c r="P396" s="53"/>
      <c r="R396" s="53"/>
    </row>
    <row r="397" spans="1:18" x14ac:dyDescent="0.2">
      <c r="A397" t="s">
        <v>61</v>
      </c>
      <c r="B397" s="220">
        <v>38622</v>
      </c>
      <c r="D397" s="74">
        <v>1.133</v>
      </c>
      <c r="E397" s="74">
        <v>27.11</v>
      </c>
      <c r="F397" s="74">
        <v>6.15</v>
      </c>
      <c r="G397" s="143">
        <v>97</v>
      </c>
      <c r="H397" s="74">
        <v>60.2</v>
      </c>
      <c r="I397" s="74">
        <v>8.0500000000000007</v>
      </c>
      <c r="J397" s="80">
        <v>-58</v>
      </c>
      <c r="K397" s="143">
        <v>1.8</v>
      </c>
    </row>
    <row r="398" spans="1:18" x14ac:dyDescent="0.2">
      <c r="A398" t="s">
        <v>61</v>
      </c>
      <c r="B398" s="220">
        <v>38622</v>
      </c>
      <c r="D398" s="74">
        <v>2.0979999999999999</v>
      </c>
      <c r="E398" s="74">
        <v>26.71</v>
      </c>
      <c r="F398" s="74">
        <v>4.62</v>
      </c>
      <c r="G398" s="143">
        <v>72.3</v>
      </c>
      <c r="H398" s="74">
        <v>60.1</v>
      </c>
      <c r="I398" s="74">
        <v>7.9</v>
      </c>
      <c r="J398" s="80">
        <v>-71</v>
      </c>
      <c r="K398" s="143">
        <v>1.1000000000000001</v>
      </c>
    </row>
    <row r="399" spans="1:18" x14ac:dyDescent="0.2">
      <c r="A399" t="s">
        <v>61</v>
      </c>
      <c r="B399" s="220">
        <v>38622</v>
      </c>
      <c r="D399" s="74">
        <v>2.109</v>
      </c>
      <c r="E399" s="74">
        <v>26.7</v>
      </c>
      <c r="F399" s="74">
        <v>3.46</v>
      </c>
      <c r="G399" s="143">
        <v>54.2</v>
      </c>
      <c r="H399" s="74">
        <v>60.11</v>
      </c>
      <c r="I399" s="74">
        <v>7.9</v>
      </c>
      <c r="J399" s="80">
        <v>-76</v>
      </c>
      <c r="K399" s="143">
        <v>1</v>
      </c>
    </row>
    <row r="400" spans="1:18" x14ac:dyDescent="0.2">
      <c r="A400" t="s">
        <v>61</v>
      </c>
      <c r="B400" s="220">
        <v>38622</v>
      </c>
      <c r="D400" s="74">
        <v>3.097</v>
      </c>
      <c r="E400" s="74">
        <v>26.66</v>
      </c>
      <c r="F400" s="74">
        <v>2.66</v>
      </c>
      <c r="G400" s="143">
        <v>41.6</v>
      </c>
      <c r="H400" s="74">
        <v>60.11</v>
      </c>
      <c r="I400" s="74">
        <v>7.92</v>
      </c>
      <c r="J400" s="80">
        <v>-87</v>
      </c>
      <c r="K400" s="143">
        <v>0.8</v>
      </c>
    </row>
    <row r="401" spans="1:11" x14ac:dyDescent="0.2">
      <c r="A401" t="s">
        <v>61</v>
      </c>
      <c r="B401" s="220">
        <v>38622</v>
      </c>
      <c r="D401" s="74">
        <v>3.1019999999999999</v>
      </c>
      <c r="E401" s="74">
        <v>26.66</v>
      </c>
      <c r="F401" s="74">
        <v>2.64</v>
      </c>
      <c r="G401" s="143">
        <v>41.2</v>
      </c>
      <c r="H401" s="74">
        <v>60.11</v>
      </c>
      <c r="I401" s="74">
        <v>7.91</v>
      </c>
      <c r="J401" s="80">
        <v>-88</v>
      </c>
      <c r="K401" s="143">
        <v>0.8</v>
      </c>
    </row>
    <row r="402" spans="1:11" x14ac:dyDescent="0.2">
      <c r="A402" t="s">
        <v>61</v>
      </c>
      <c r="B402" s="220">
        <v>38622</v>
      </c>
      <c r="D402" s="74">
        <v>4.077</v>
      </c>
      <c r="E402" s="74">
        <v>26.64</v>
      </c>
      <c r="F402" s="74">
        <v>2.5499999999999998</v>
      </c>
      <c r="G402" s="143">
        <v>39.9</v>
      </c>
      <c r="H402" s="74">
        <v>60.12</v>
      </c>
      <c r="I402" s="74">
        <v>7.93</v>
      </c>
      <c r="J402" s="80">
        <v>-90</v>
      </c>
      <c r="K402" s="143">
        <v>0.7</v>
      </c>
    </row>
    <row r="403" spans="1:11" x14ac:dyDescent="0.2">
      <c r="A403" t="s">
        <v>61</v>
      </c>
      <c r="B403" s="220">
        <v>38622</v>
      </c>
      <c r="D403" s="74">
        <v>5.01</v>
      </c>
      <c r="E403" s="74">
        <v>26.62</v>
      </c>
      <c r="F403" s="74">
        <v>2.58</v>
      </c>
      <c r="G403" s="143">
        <v>40.4</v>
      </c>
      <c r="H403" s="74">
        <v>60.12</v>
      </c>
      <c r="I403" s="74">
        <v>7.88</v>
      </c>
      <c r="J403" s="80">
        <v>-91</v>
      </c>
      <c r="K403" s="143">
        <v>0.6</v>
      </c>
    </row>
    <row r="404" spans="1:11" x14ac:dyDescent="0.2">
      <c r="A404" t="s">
        <v>61</v>
      </c>
      <c r="B404" s="220">
        <v>38622</v>
      </c>
      <c r="D404" s="74">
        <v>6.0990000000000002</v>
      </c>
      <c r="E404" s="74">
        <v>26.61</v>
      </c>
      <c r="F404" s="74">
        <v>2.58</v>
      </c>
      <c r="G404" s="143">
        <v>40.4</v>
      </c>
      <c r="H404" s="74">
        <v>60.13</v>
      </c>
      <c r="I404" s="74">
        <v>7.92</v>
      </c>
      <c r="J404" s="80">
        <v>-90</v>
      </c>
      <c r="K404" s="143">
        <v>0.6</v>
      </c>
    </row>
    <row r="405" spans="1:11" x14ac:dyDescent="0.2">
      <c r="A405" t="s">
        <v>61</v>
      </c>
      <c r="B405" s="220">
        <v>38622</v>
      </c>
      <c r="D405" s="74">
        <v>7.0590000000000002</v>
      </c>
      <c r="E405" s="74">
        <v>26.6</v>
      </c>
      <c r="F405" s="74">
        <v>2.5299999999999998</v>
      </c>
      <c r="G405" s="143">
        <v>39.5</v>
      </c>
      <c r="H405" s="74">
        <v>60.13</v>
      </c>
      <c r="I405" s="74">
        <v>7.9</v>
      </c>
      <c r="J405" s="80">
        <v>-91</v>
      </c>
      <c r="K405" s="143">
        <v>0.5</v>
      </c>
    </row>
    <row r="406" spans="1:11" x14ac:dyDescent="0.2">
      <c r="A406" t="s">
        <v>61</v>
      </c>
      <c r="B406" s="220">
        <v>38622</v>
      </c>
      <c r="D406" s="74">
        <v>8.0739999999999998</v>
      </c>
      <c r="E406" s="74">
        <v>26.6</v>
      </c>
      <c r="F406" s="74">
        <v>2.39</v>
      </c>
      <c r="G406" s="143">
        <v>37.299999999999997</v>
      </c>
      <c r="H406" s="74">
        <v>60.13</v>
      </c>
      <c r="I406" s="74">
        <v>7.93</v>
      </c>
      <c r="J406" s="80">
        <v>-93</v>
      </c>
      <c r="K406" s="143">
        <v>0.5</v>
      </c>
    </row>
    <row r="407" spans="1:11" x14ac:dyDescent="0.2">
      <c r="A407" t="s">
        <v>61</v>
      </c>
      <c r="B407" s="220">
        <v>38622</v>
      </c>
      <c r="D407" s="74">
        <v>9.0220000000000002</v>
      </c>
      <c r="E407" s="74">
        <v>26.59</v>
      </c>
      <c r="F407" s="74">
        <v>2.2799999999999998</v>
      </c>
      <c r="G407" s="143">
        <v>35.6</v>
      </c>
      <c r="H407" s="74">
        <v>60.14</v>
      </c>
      <c r="I407" s="74">
        <v>7.91</v>
      </c>
      <c r="J407" s="80">
        <v>-95</v>
      </c>
      <c r="K407" s="143">
        <v>0.5</v>
      </c>
    </row>
    <row r="408" spans="1:11" x14ac:dyDescent="0.2">
      <c r="A408" t="s">
        <v>61</v>
      </c>
      <c r="B408" s="220">
        <v>38622</v>
      </c>
      <c r="D408" s="74">
        <v>10.025</v>
      </c>
      <c r="E408" s="74">
        <v>26.59</v>
      </c>
      <c r="F408" s="74">
        <v>2.2000000000000002</v>
      </c>
      <c r="G408" s="143">
        <v>34.299999999999997</v>
      </c>
      <c r="H408" s="74">
        <v>60.14</v>
      </c>
      <c r="I408" s="74">
        <v>7.88</v>
      </c>
      <c r="J408" s="80">
        <v>-96</v>
      </c>
      <c r="K408" s="143">
        <v>0.5</v>
      </c>
    </row>
    <row r="409" spans="1:11" x14ac:dyDescent="0.2">
      <c r="A409" t="s">
        <v>61</v>
      </c>
      <c r="B409" s="220">
        <v>38622</v>
      </c>
      <c r="D409" s="74">
        <v>11.111000000000001</v>
      </c>
      <c r="E409" s="74">
        <v>26.59</v>
      </c>
      <c r="F409" s="74">
        <v>1.85</v>
      </c>
      <c r="G409" s="143">
        <v>28.9</v>
      </c>
      <c r="H409" s="74">
        <v>60.15</v>
      </c>
      <c r="I409" s="74">
        <v>7.87</v>
      </c>
      <c r="J409" s="80">
        <v>-100</v>
      </c>
      <c r="K409" s="143">
        <v>1.1000000000000001</v>
      </c>
    </row>
    <row r="410" spans="1:11" x14ac:dyDescent="0.2">
      <c r="A410" t="s">
        <v>61</v>
      </c>
      <c r="B410" s="220">
        <v>38622</v>
      </c>
      <c r="D410" s="74">
        <v>12.077</v>
      </c>
      <c r="E410" s="74">
        <v>26.59</v>
      </c>
      <c r="F410" s="74">
        <v>1.54</v>
      </c>
      <c r="G410" s="143">
        <v>24.1</v>
      </c>
      <c r="H410" s="74">
        <v>60.16</v>
      </c>
      <c r="I410" s="74">
        <v>7.86</v>
      </c>
      <c r="J410" s="80">
        <v>-103</v>
      </c>
      <c r="K410" s="143">
        <v>0.6</v>
      </c>
    </row>
    <row r="411" spans="1:11" x14ac:dyDescent="0.2">
      <c r="A411" t="s">
        <v>61</v>
      </c>
      <c r="B411" s="220">
        <v>38622</v>
      </c>
      <c r="D411" s="74">
        <v>13.09</v>
      </c>
      <c r="E411" s="74">
        <v>26.59</v>
      </c>
      <c r="F411" s="74">
        <v>0.72</v>
      </c>
      <c r="G411" s="143">
        <v>11.2</v>
      </c>
      <c r="H411" s="74">
        <v>60.17</v>
      </c>
      <c r="I411" s="74">
        <v>7.84</v>
      </c>
      <c r="J411" s="80">
        <v>-119</v>
      </c>
      <c r="K411" s="143">
        <v>1.1000000000000001</v>
      </c>
    </row>
    <row r="412" spans="1:11" x14ac:dyDescent="0.2">
      <c r="A412" t="s">
        <v>61</v>
      </c>
      <c r="B412" s="220">
        <v>38622</v>
      </c>
      <c r="D412" s="74">
        <v>14.048</v>
      </c>
      <c r="E412" s="74">
        <v>26.56</v>
      </c>
      <c r="F412" s="74">
        <v>0.2</v>
      </c>
      <c r="G412" s="143">
        <v>3.2</v>
      </c>
      <c r="H412" s="74">
        <v>60.19</v>
      </c>
      <c r="I412" s="74">
        <v>7.85</v>
      </c>
      <c r="J412" s="80">
        <v>-240</v>
      </c>
      <c r="K412" s="143">
        <v>20.2</v>
      </c>
    </row>
    <row r="413" spans="1:11" x14ac:dyDescent="0.2">
      <c r="A413" t="s">
        <v>61</v>
      </c>
      <c r="B413" s="220">
        <v>38622</v>
      </c>
      <c r="D413" s="74">
        <v>14.571999999999999</v>
      </c>
      <c r="E413" s="74">
        <v>26.41</v>
      </c>
      <c r="F413" s="74">
        <v>0.17</v>
      </c>
      <c r="G413" s="143">
        <v>2.6</v>
      </c>
      <c r="H413" s="74">
        <v>60.12</v>
      </c>
      <c r="I413" s="74">
        <v>6.92</v>
      </c>
      <c r="J413" s="80">
        <v>-314</v>
      </c>
      <c r="K413" s="143">
        <v>16.3</v>
      </c>
    </row>
    <row r="414" spans="1:11" x14ac:dyDescent="0.2">
      <c r="D414" s="140"/>
      <c r="E414" s="140"/>
      <c r="F414" s="140"/>
      <c r="G414" s="144"/>
      <c r="H414" s="140"/>
      <c r="I414" s="140"/>
      <c r="J414" s="73"/>
      <c r="K414" s="144"/>
    </row>
    <row r="416" spans="1:11" x14ac:dyDescent="0.2">
      <c r="A416" t="s">
        <v>7</v>
      </c>
      <c r="B416" s="220">
        <v>38729</v>
      </c>
      <c r="D416" s="74">
        <v>0.54100000000000004</v>
      </c>
      <c r="E416" s="74">
        <v>11.65</v>
      </c>
      <c r="F416" s="74">
        <v>11.65</v>
      </c>
      <c r="G416" s="143">
        <v>108.4</v>
      </c>
      <c r="H416" s="74">
        <v>3.2629999999999999</v>
      </c>
      <c r="I416" s="74">
        <v>7.86</v>
      </c>
      <c r="J416" s="80">
        <v>-4</v>
      </c>
      <c r="K416" s="143">
        <v>18.5</v>
      </c>
    </row>
    <row r="417" spans="1:18" x14ac:dyDescent="0.2">
      <c r="D417" s="74">
        <v>0.71899999999999997</v>
      </c>
      <c r="E417" s="74">
        <v>11.66</v>
      </c>
      <c r="F417" s="74">
        <v>11.62</v>
      </c>
      <c r="G417" s="143">
        <v>108.1</v>
      </c>
      <c r="H417" s="74">
        <v>3.2629999999999999</v>
      </c>
      <c r="I417" s="74">
        <v>7.84</v>
      </c>
      <c r="J417" s="80">
        <v>-15</v>
      </c>
      <c r="K417" s="143">
        <v>149.4</v>
      </c>
    </row>
    <row r="419" spans="1:18" x14ac:dyDescent="0.2">
      <c r="A419" t="s">
        <v>36</v>
      </c>
      <c r="B419" s="220">
        <v>38729</v>
      </c>
      <c r="D419" s="74">
        <v>0.23300000000000001</v>
      </c>
      <c r="E419" s="74">
        <v>13.6</v>
      </c>
      <c r="F419" s="74">
        <v>8.69</v>
      </c>
      <c r="G419" s="143">
        <v>84.9</v>
      </c>
      <c r="H419" s="74">
        <v>4.6909999999999998</v>
      </c>
      <c r="I419" s="74">
        <v>7.09</v>
      </c>
      <c r="J419" s="80">
        <v>-29</v>
      </c>
      <c r="K419" s="143">
        <v>70.2</v>
      </c>
    </row>
    <row r="420" spans="1:18" x14ac:dyDescent="0.2">
      <c r="D420" s="74"/>
      <c r="E420" s="74"/>
      <c r="F420" s="74"/>
      <c r="G420" s="143"/>
      <c r="H420" s="74"/>
      <c r="I420" s="74"/>
      <c r="J420" s="80"/>
      <c r="K420" s="143"/>
    </row>
    <row r="421" spans="1:18" x14ac:dyDescent="0.2">
      <c r="A421" t="s">
        <v>114</v>
      </c>
      <c r="B421" s="220">
        <v>38729</v>
      </c>
      <c r="D421" s="74">
        <v>0.255</v>
      </c>
      <c r="E421" s="74">
        <v>14.29</v>
      </c>
      <c r="F421" s="74">
        <v>5.64</v>
      </c>
      <c r="G421" s="143">
        <v>56</v>
      </c>
      <c r="H421" s="74">
        <v>5.1760000000000002</v>
      </c>
      <c r="I421" s="74">
        <v>6.65</v>
      </c>
      <c r="J421" s="80">
        <v>-28</v>
      </c>
      <c r="K421" s="143">
        <v>68.099999999999994</v>
      </c>
    </row>
    <row r="422" spans="1:18" x14ac:dyDescent="0.2">
      <c r="J422" s="81"/>
      <c r="K422" s="87"/>
    </row>
    <row r="423" spans="1:18" x14ac:dyDescent="0.2">
      <c r="A423" t="s">
        <v>72</v>
      </c>
      <c r="B423" s="220">
        <v>38729</v>
      </c>
      <c r="D423" s="74">
        <v>0.33300000000000002</v>
      </c>
      <c r="E423" s="74">
        <v>17.54</v>
      </c>
      <c r="F423" s="74">
        <v>8.4700000000000006</v>
      </c>
      <c r="G423" s="143">
        <v>89</v>
      </c>
      <c r="H423" s="74">
        <v>1.5940000000000001</v>
      </c>
      <c r="I423" s="74">
        <v>6.98</v>
      </c>
      <c r="J423" s="80">
        <v>-26</v>
      </c>
      <c r="K423" s="143">
        <v>16.7</v>
      </c>
    </row>
    <row r="425" spans="1:18" x14ac:dyDescent="0.2">
      <c r="A425" t="s">
        <v>55</v>
      </c>
      <c r="B425" s="220">
        <v>38729</v>
      </c>
      <c r="D425" s="74">
        <v>0.65100000000000002</v>
      </c>
      <c r="E425" s="74">
        <v>15.94</v>
      </c>
      <c r="F425" s="74">
        <v>8.31</v>
      </c>
      <c r="G425" s="143">
        <v>107.2</v>
      </c>
      <c r="H425" s="74">
        <v>59.51</v>
      </c>
      <c r="I425" s="74">
        <v>8.0299999999999994</v>
      </c>
      <c r="J425" s="80">
        <v>-22</v>
      </c>
      <c r="K425" s="143">
        <v>809.6</v>
      </c>
      <c r="M425" s="80">
        <v>1.75</v>
      </c>
      <c r="N425" s="86">
        <v>15.7164</v>
      </c>
      <c r="O425" s="86">
        <v>16.665800000000001</v>
      </c>
      <c r="P425" s="53"/>
      <c r="R425" s="53"/>
    </row>
    <row r="426" spans="1:18" x14ac:dyDescent="0.2">
      <c r="A426" t="s">
        <v>55</v>
      </c>
      <c r="B426" s="220">
        <v>38729</v>
      </c>
      <c r="D426" s="74">
        <v>1.107</v>
      </c>
      <c r="E426" s="74">
        <v>15.68</v>
      </c>
      <c r="F426" s="74">
        <v>8.14</v>
      </c>
      <c r="G426" s="143">
        <v>104.5</v>
      </c>
      <c r="H426" s="74">
        <v>59.43</v>
      </c>
      <c r="I426" s="74">
        <v>8.0500000000000007</v>
      </c>
      <c r="J426" s="80">
        <v>-26</v>
      </c>
      <c r="K426" s="143">
        <v>-1.2</v>
      </c>
    </row>
    <row r="427" spans="1:18" x14ac:dyDescent="0.2">
      <c r="A427" t="s">
        <v>55</v>
      </c>
      <c r="B427" s="220">
        <v>38729</v>
      </c>
      <c r="D427" s="74">
        <v>2.1930000000000001</v>
      </c>
      <c r="E427" s="74">
        <v>15.46</v>
      </c>
      <c r="F427" s="74">
        <v>7.57</v>
      </c>
      <c r="G427" s="143">
        <v>96.8</v>
      </c>
      <c r="H427" s="74">
        <v>59.47</v>
      </c>
      <c r="I427" s="74">
        <v>8.0399999999999991</v>
      </c>
      <c r="J427" s="80">
        <v>-29</v>
      </c>
      <c r="K427" s="143">
        <v>-1.1000000000000001</v>
      </c>
    </row>
    <row r="428" spans="1:18" x14ac:dyDescent="0.2">
      <c r="A428" t="s">
        <v>55</v>
      </c>
      <c r="B428" s="220">
        <v>38729</v>
      </c>
      <c r="D428" s="74">
        <v>3.02</v>
      </c>
      <c r="E428" s="74">
        <v>15.39</v>
      </c>
      <c r="F428" s="74">
        <v>6.68</v>
      </c>
      <c r="G428" s="143">
        <v>85.2</v>
      </c>
      <c r="H428" s="74">
        <v>59.48</v>
      </c>
      <c r="I428" s="74">
        <v>8.01</v>
      </c>
      <c r="J428" s="80">
        <v>-36</v>
      </c>
      <c r="K428" s="143">
        <v>-0.8</v>
      </c>
      <c r="P428" s="56"/>
    </row>
    <row r="429" spans="1:18" x14ac:dyDescent="0.2">
      <c r="A429" t="s">
        <v>55</v>
      </c>
      <c r="B429" s="220">
        <v>38729</v>
      </c>
      <c r="D429" s="74">
        <v>4.0670000000000002</v>
      </c>
      <c r="E429" s="74">
        <v>15.37</v>
      </c>
      <c r="F429" s="74">
        <v>6.6</v>
      </c>
      <c r="G429" s="143">
        <v>84.2</v>
      </c>
      <c r="H429" s="74">
        <v>59.48</v>
      </c>
      <c r="I429" s="74">
        <v>7.98</v>
      </c>
      <c r="J429" s="80">
        <v>-38</v>
      </c>
      <c r="K429" s="143">
        <v>-0.8</v>
      </c>
    </row>
    <row r="430" spans="1:18" x14ac:dyDescent="0.2">
      <c r="A430" t="s">
        <v>55</v>
      </c>
      <c r="B430" s="220">
        <v>38729</v>
      </c>
      <c r="D430" s="74">
        <v>6.0380000000000003</v>
      </c>
      <c r="E430" s="74">
        <v>15.35</v>
      </c>
      <c r="F430" s="74">
        <v>6.37</v>
      </c>
      <c r="G430" s="143">
        <v>81.3</v>
      </c>
      <c r="H430" s="74">
        <v>59.48</v>
      </c>
      <c r="I430" s="74">
        <v>7.95</v>
      </c>
      <c r="J430" s="80">
        <v>-40</v>
      </c>
      <c r="K430" s="143">
        <v>-0.7</v>
      </c>
    </row>
    <row r="431" spans="1:18" x14ac:dyDescent="0.2">
      <c r="A431" t="s">
        <v>55</v>
      </c>
      <c r="B431" s="220">
        <v>38729</v>
      </c>
      <c r="D431" s="74">
        <v>7.1210000000000004</v>
      </c>
      <c r="E431" s="74">
        <v>15.35</v>
      </c>
      <c r="F431" s="74">
        <v>6.29</v>
      </c>
      <c r="G431" s="143">
        <v>80.2</v>
      </c>
      <c r="H431" s="74">
        <v>59.49</v>
      </c>
      <c r="I431" s="74">
        <v>7.93</v>
      </c>
      <c r="J431" s="80">
        <v>-42</v>
      </c>
      <c r="K431" s="143">
        <v>-0.6</v>
      </c>
    </row>
    <row r="432" spans="1:18" x14ac:dyDescent="0.2">
      <c r="A432" t="s">
        <v>55</v>
      </c>
      <c r="B432" s="220">
        <v>38729</v>
      </c>
      <c r="D432" s="74">
        <v>8.1</v>
      </c>
      <c r="E432" s="74">
        <v>15.34</v>
      </c>
      <c r="F432" s="74">
        <v>6.25</v>
      </c>
      <c r="G432" s="143">
        <v>79.599999999999994</v>
      </c>
      <c r="H432" s="74">
        <v>59.49</v>
      </c>
      <c r="I432" s="74">
        <v>7.91</v>
      </c>
      <c r="J432" s="80">
        <v>-43</v>
      </c>
      <c r="K432" s="143">
        <v>-0.3</v>
      </c>
    </row>
    <row r="433" spans="1:18" x14ac:dyDescent="0.2">
      <c r="A433" t="s">
        <v>55</v>
      </c>
      <c r="B433" s="220">
        <v>38729</v>
      </c>
      <c r="D433" s="74">
        <v>9.0830000000000002</v>
      </c>
      <c r="E433" s="74">
        <v>15.34</v>
      </c>
      <c r="F433" s="74">
        <v>6.24</v>
      </c>
      <c r="G433" s="143">
        <v>79.5</v>
      </c>
      <c r="H433" s="74">
        <v>59.49</v>
      </c>
      <c r="I433" s="74">
        <v>7.9</v>
      </c>
      <c r="J433" s="80">
        <v>-44</v>
      </c>
      <c r="K433" s="143">
        <v>-0.1</v>
      </c>
    </row>
    <row r="434" spans="1:18" x14ac:dyDescent="0.2">
      <c r="A434" t="s">
        <v>55</v>
      </c>
      <c r="B434" s="220">
        <v>38729</v>
      </c>
      <c r="D434" s="74">
        <v>10.11</v>
      </c>
      <c r="E434" s="74">
        <v>15.34</v>
      </c>
      <c r="F434" s="74">
        <v>6.24</v>
      </c>
      <c r="G434" s="143">
        <v>79.5</v>
      </c>
      <c r="H434" s="74">
        <v>59.49</v>
      </c>
      <c r="I434" s="74">
        <v>7.89</v>
      </c>
      <c r="J434" s="80">
        <v>-45</v>
      </c>
      <c r="K434" s="143">
        <v>0.2</v>
      </c>
    </row>
    <row r="435" spans="1:18" x14ac:dyDescent="0.2">
      <c r="A435" t="s">
        <v>55</v>
      </c>
      <c r="B435" s="220">
        <v>38729</v>
      </c>
      <c r="D435" s="74">
        <v>11.18</v>
      </c>
      <c r="E435" s="74">
        <v>15.34</v>
      </c>
      <c r="F435" s="74">
        <v>6.23</v>
      </c>
      <c r="G435" s="143">
        <v>79.400000000000006</v>
      </c>
      <c r="H435" s="74">
        <v>59.49</v>
      </c>
      <c r="I435" s="74">
        <v>7.88</v>
      </c>
      <c r="J435" s="80">
        <v>-46</v>
      </c>
      <c r="K435" s="143">
        <v>0.5</v>
      </c>
    </row>
    <row r="436" spans="1:18" x14ac:dyDescent="0.2">
      <c r="A436" t="s">
        <v>55</v>
      </c>
      <c r="B436" s="220">
        <v>38729</v>
      </c>
      <c r="D436" s="74">
        <v>12.222</v>
      </c>
      <c r="E436" s="74">
        <v>15.34</v>
      </c>
      <c r="F436" s="74">
        <v>6.22</v>
      </c>
      <c r="G436" s="143">
        <v>79.2</v>
      </c>
      <c r="H436" s="74">
        <v>59.49</v>
      </c>
      <c r="I436" s="74">
        <v>7.87</v>
      </c>
      <c r="J436" s="80">
        <v>-47</v>
      </c>
      <c r="K436" s="143">
        <v>0.8</v>
      </c>
    </row>
    <row r="437" spans="1:18" x14ac:dyDescent="0.2">
      <c r="A437" t="s">
        <v>55</v>
      </c>
      <c r="B437" s="220">
        <v>38729</v>
      </c>
      <c r="D437" s="74">
        <v>13.183</v>
      </c>
      <c r="E437" s="74">
        <v>15.34</v>
      </c>
      <c r="F437" s="74">
        <v>6.21</v>
      </c>
      <c r="G437" s="143">
        <v>79.2</v>
      </c>
      <c r="H437" s="74">
        <v>59.51</v>
      </c>
      <c r="I437" s="74">
        <v>7.86</v>
      </c>
      <c r="J437" s="80">
        <v>-48</v>
      </c>
      <c r="K437" s="143">
        <v>0.9</v>
      </c>
    </row>
    <row r="438" spans="1:18" x14ac:dyDescent="0.2">
      <c r="A438" t="s">
        <v>55</v>
      </c>
      <c r="B438" s="220">
        <v>38729</v>
      </c>
      <c r="D438" s="74">
        <v>14.196999999999999</v>
      </c>
      <c r="E438" s="74">
        <v>15.34</v>
      </c>
      <c r="F438" s="74">
        <v>6.21</v>
      </c>
      <c r="G438" s="143">
        <v>79.099999999999994</v>
      </c>
      <c r="H438" s="74">
        <v>59.5</v>
      </c>
      <c r="I438" s="74">
        <v>7.85</v>
      </c>
      <c r="J438" s="80">
        <v>-48</v>
      </c>
      <c r="K438" s="143">
        <v>0.9</v>
      </c>
    </row>
    <row r="439" spans="1:18" x14ac:dyDescent="0.2">
      <c r="A439" t="s">
        <v>55</v>
      </c>
      <c r="B439" s="220">
        <v>38729</v>
      </c>
      <c r="D439" s="74">
        <v>14.848000000000001</v>
      </c>
      <c r="E439" s="74">
        <v>15.35</v>
      </c>
      <c r="F439" s="74">
        <v>5.03</v>
      </c>
      <c r="G439" s="143">
        <v>64.099999999999994</v>
      </c>
      <c r="H439" s="74">
        <v>59.48</v>
      </c>
      <c r="I439" s="74">
        <v>7.83</v>
      </c>
      <c r="J439" s="80">
        <v>-234</v>
      </c>
      <c r="K439" s="143">
        <v>1061.4000000000001</v>
      </c>
    </row>
    <row r="440" spans="1:18" x14ac:dyDescent="0.2">
      <c r="A440" t="s">
        <v>55</v>
      </c>
      <c r="B440" s="220">
        <v>38729</v>
      </c>
      <c r="D440" s="74">
        <v>14.916</v>
      </c>
      <c r="E440" s="74">
        <v>15.35</v>
      </c>
      <c r="F440" s="74">
        <v>6.03</v>
      </c>
      <c r="G440" s="143">
        <v>76.8</v>
      </c>
      <c r="H440" s="74">
        <v>59.43</v>
      </c>
      <c r="I440" s="74">
        <v>7.84</v>
      </c>
      <c r="J440" s="80">
        <v>-243</v>
      </c>
      <c r="K440" s="143">
        <v>839.9</v>
      </c>
    </row>
    <row r="442" spans="1:18" x14ac:dyDescent="0.2">
      <c r="A442" t="s">
        <v>58</v>
      </c>
      <c r="B442" s="220">
        <v>38729</v>
      </c>
      <c r="D442" s="74">
        <v>0.61099999999999999</v>
      </c>
      <c r="E442" s="74">
        <v>15.51</v>
      </c>
      <c r="F442" s="74">
        <v>9.1</v>
      </c>
      <c r="G442" s="143">
        <v>116.2</v>
      </c>
      <c r="H442" s="74">
        <v>59.3</v>
      </c>
      <c r="I442" s="74">
        <v>8.15</v>
      </c>
      <c r="J442" s="80">
        <v>-19</v>
      </c>
      <c r="K442" s="143">
        <v>242.8</v>
      </c>
      <c r="M442" s="80">
        <v>1.25</v>
      </c>
      <c r="N442" s="86">
        <v>18.675520000000002</v>
      </c>
      <c r="O442" s="86">
        <v>18.90052</v>
      </c>
      <c r="P442" s="53"/>
      <c r="R442" s="53"/>
    </row>
    <row r="443" spans="1:18" x14ac:dyDescent="0.2">
      <c r="A443" t="s">
        <v>58</v>
      </c>
      <c r="B443" s="220">
        <v>38729</v>
      </c>
      <c r="D443" s="74">
        <v>1.046</v>
      </c>
      <c r="E443" s="74">
        <v>15.44</v>
      </c>
      <c r="F443" s="74">
        <v>9.32</v>
      </c>
      <c r="G443" s="143">
        <v>118.9</v>
      </c>
      <c r="H443" s="74">
        <v>59.28</v>
      </c>
      <c r="I443" s="74">
        <v>8.16</v>
      </c>
      <c r="J443" s="80">
        <v>-23</v>
      </c>
      <c r="K443" s="143">
        <v>1.9</v>
      </c>
    </row>
    <row r="444" spans="1:18" x14ac:dyDescent="0.2">
      <c r="A444" t="s">
        <v>58</v>
      </c>
      <c r="B444" s="220">
        <v>38729</v>
      </c>
      <c r="D444" s="74">
        <v>2.0590000000000002</v>
      </c>
      <c r="E444" s="74">
        <v>15.32</v>
      </c>
      <c r="F444" s="74">
        <v>9.09</v>
      </c>
      <c r="G444" s="143">
        <v>115.7</v>
      </c>
      <c r="H444" s="74">
        <v>59.29</v>
      </c>
      <c r="I444" s="74">
        <v>8.14</v>
      </c>
      <c r="J444" s="80">
        <v>-27</v>
      </c>
      <c r="K444" s="143">
        <v>1.6</v>
      </c>
    </row>
    <row r="445" spans="1:18" x14ac:dyDescent="0.2">
      <c r="A445" t="s">
        <v>58</v>
      </c>
      <c r="B445" s="220">
        <v>38729</v>
      </c>
      <c r="D445" s="74">
        <v>3.0720000000000001</v>
      </c>
      <c r="E445" s="74">
        <v>15.33</v>
      </c>
      <c r="F445" s="74">
        <v>8.31</v>
      </c>
      <c r="G445" s="143">
        <v>105.8</v>
      </c>
      <c r="H445" s="74">
        <v>59.31</v>
      </c>
      <c r="I445" s="74">
        <v>8.14</v>
      </c>
      <c r="J445" s="80">
        <v>-30</v>
      </c>
      <c r="K445" s="143">
        <v>-2.2000000000000002</v>
      </c>
    </row>
    <row r="446" spans="1:18" x14ac:dyDescent="0.2">
      <c r="A446" t="s">
        <v>58</v>
      </c>
      <c r="B446" s="220">
        <v>38729</v>
      </c>
      <c r="D446" s="74">
        <v>4.1230000000000002</v>
      </c>
      <c r="E446" s="74">
        <v>15.39</v>
      </c>
      <c r="F446" s="74">
        <v>7.64</v>
      </c>
      <c r="G446" s="143">
        <v>97.4</v>
      </c>
      <c r="H446" s="74">
        <v>59.35</v>
      </c>
      <c r="I446" s="74">
        <v>8.1</v>
      </c>
      <c r="J446" s="80">
        <v>-33</v>
      </c>
      <c r="K446" s="143">
        <v>-2.2000000000000002</v>
      </c>
    </row>
    <row r="447" spans="1:18" x14ac:dyDescent="0.2">
      <c r="A447" t="s">
        <v>58</v>
      </c>
      <c r="B447" s="220">
        <v>38729</v>
      </c>
      <c r="D447" s="74">
        <v>6.024</v>
      </c>
      <c r="E447" s="74">
        <v>15.58</v>
      </c>
      <c r="F447" s="74">
        <v>5.98</v>
      </c>
      <c r="G447" s="143">
        <v>76.599999999999994</v>
      </c>
      <c r="H447" s="74">
        <v>59.5</v>
      </c>
      <c r="I447" s="74">
        <v>8.0299999999999994</v>
      </c>
      <c r="J447" s="80">
        <v>-37</v>
      </c>
      <c r="K447" s="143">
        <v>-1.5</v>
      </c>
    </row>
    <row r="448" spans="1:18" x14ac:dyDescent="0.2">
      <c r="A448" t="s">
        <v>58</v>
      </c>
      <c r="B448" s="220">
        <v>38729</v>
      </c>
      <c r="D448" s="74">
        <v>7.0819999999999999</v>
      </c>
      <c r="E448" s="74">
        <v>15.62</v>
      </c>
      <c r="F448" s="74">
        <v>5.6</v>
      </c>
      <c r="G448" s="143">
        <v>71.8</v>
      </c>
      <c r="H448" s="74">
        <v>59.53</v>
      </c>
      <c r="I448" s="74">
        <v>8.01</v>
      </c>
      <c r="J448" s="80">
        <v>-40</v>
      </c>
      <c r="K448" s="143">
        <v>-1.4</v>
      </c>
    </row>
    <row r="449" spans="1:18" x14ac:dyDescent="0.2">
      <c r="A449" t="s">
        <v>58</v>
      </c>
      <c r="B449" s="220">
        <v>38729</v>
      </c>
      <c r="D449" s="74">
        <v>8.0879999999999992</v>
      </c>
      <c r="E449" s="74">
        <v>15.63</v>
      </c>
      <c r="F449" s="74">
        <v>5.28</v>
      </c>
      <c r="G449" s="143">
        <v>67.7</v>
      </c>
      <c r="H449" s="74">
        <v>59.54</v>
      </c>
      <c r="I449" s="74">
        <v>7.99</v>
      </c>
      <c r="J449" s="80">
        <v>-41</v>
      </c>
      <c r="K449" s="143">
        <v>-1</v>
      </c>
    </row>
    <row r="450" spans="1:18" x14ac:dyDescent="0.2">
      <c r="A450" t="s">
        <v>58</v>
      </c>
      <c r="B450" s="220">
        <v>38729</v>
      </c>
      <c r="D450" s="74">
        <v>9.1270000000000007</v>
      </c>
      <c r="E450" s="74">
        <v>15.63</v>
      </c>
      <c r="F450" s="74">
        <v>5.18</v>
      </c>
      <c r="G450" s="143">
        <v>66.5</v>
      </c>
      <c r="H450" s="74">
        <v>59.54</v>
      </c>
      <c r="I450" s="74">
        <v>7.98</v>
      </c>
      <c r="J450" s="80">
        <v>-43</v>
      </c>
      <c r="K450" s="143">
        <v>-0.7</v>
      </c>
    </row>
    <row r="451" spans="1:18" x14ac:dyDescent="0.2">
      <c r="A451" t="s">
        <v>58</v>
      </c>
      <c r="B451" s="220">
        <v>38729</v>
      </c>
      <c r="D451" s="74">
        <v>10.031000000000001</v>
      </c>
      <c r="E451" s="74">
        <v>15.64</v>
      </c>
      <c r="F451" s="74">
        <v>5.1100000000000003</v>
      </c>
      <c r="G451" s="143">
        <v>65.599999999999994</v>
      </c>
      <c r="H451" s="74">
        <v>59.54</v>
      </c>
      <c r="I451" s="74">
        <v>7.97</v>
      </c>
      <c r="J451" s="80">
        <v>-44</v>
      </c>
      <c r="K451" s="143">
        <v>-0.2</v>
      </c>
    </row>
    <row r="452" spans="1:18" x14ac:dyDescent="0.2">
      <c r="A452" t="s">
        <v>58</v>
      </c>
      <c r="B452" s="220">
        <v>38729</v>
      </c>
      <c r="D452" s="74">
        <v>11.109</v>
      </c>
      <c r="E452" s="74">
        <v>15.79</v>
      </c>
      <c r="F452" s="74">
        <v>4.9000000000000004</v>
      </c>
      <c r="G452" s="143">
        <v>63</v>
      </c>
      <c r="H452" s="74">
        <v>59.64</v>
      </c>
      <c r="I452" s="74">
        <v>7.92</v>
      </c>
      <c r="J452" s="80">
        <v>-46</v>
      </c>
      <c r="K452" s="143">
        <v>2.4</v>
      </c>
    </row>
    <row r="453" spans="1:18" x14ac:dyDescent="0.2">
      <c r="A453" t="s">
        <v>58</v>
      </c>
      <c r="B453" s="220">
        <v>38729</v>
      </c>
      <c r="D453" s="74">
        <v>12.069000000000001</v>
      </c>
      <c r="E453" s="74">
        <v>15.83</v>
      </c>
      <c r="F453" s="74">
        <v>2.04</v>
      </c>
      <c r="G453" s="143">
        <v>26.3</v>
      </c>
      <c r="H453" s="74">
        <v>59.66</v>
      </c>
      <c r="I453" s="74">
        <v>7.89</v>
      </c>
      <c r="J453" s="80">
        <v>-151</v>
      </c>
      <c r="K453" s="143">
        <v>3.4</v>
      </c>
    </row>
    <row r="454" spans="1:18" x14ac:dyDescent="0.2">
      <c r="A454" t="s">
        <v>58</v>
      </c>
      <c r="B454" s="220">
        <v>38729</v>
      </c>
      <c r="D454" s="74">
        <v>12.917</v>
      </c>
      <c r="E454" s="74">
        <v>15.83</v>
      </c>
      <c r="F454" s="74">
        <v>1.55</v>
      </c>
      <c r="G454" s="143">
        <v>20</v>
      </c>
      <c r="H454" s="74">
        <v>59.6</v>
      </c>
      <c r="I454" s="74">
        <v>7.88</v>
      </c>
      <c r="J454" s="80">
        <v>-213</v>
      </c>
      <c r="K454" s="143">
        <v>1065.3</v>
      </c>
    </row>
    <row r="456" spans="1:18" x14ac:dyDescent="0.2">
      <c r="A456" t="s">
        <v>61</v>
      </c>
      <c r="B456" s="220">
        <v>38729</v>
      </c>
      <c r="D456" s="74">
        <v>0.51500000000000001</v>
      </c>
      <c r="E456" s="74">
        <v>15.53</v>
      </c>
      <c r="F456" s="74">
        <v>7.71</v>
      </c>
      <c r="G456" s="143">
        <v>98.7</v>
      </c>
      <c r="H456" s="74">
        <v>59.6</v>
      </c>
      <c r="I456" s="74">
        <v>8.6199999999999992</v>
      </c>
      <c r="J456" s="80">
        <v>-21</v>
      </c>
      <c r="K456" s="143">
        <v>1.7</v>
      </c>
      <c r="M456" s="80">
        <v>1.45</v>
      </c>
      <c r="N456" s="86">
        <v>16.617959999999997</v>
      </c>
      <c r="O456" s="86">
        <v>14.27576</v>
      </c>
      <c r="P456" s="53"/>
      <c r="R456" s="53">
        <f>AVERAGE(N456:O456)</f>
        <v>15.446859999999997</v>
      </c>
    </row>
    <row r="457" spans="1:18" x14ac:dyDescent="0.2">
      <c r="A457" t="s">
        <v>61</v>
      </c>
      <c r="B457" s="220">
        <v>38729</v>
      </c>
      <c r="D457" s="74">
        <v>1.0029999999999999</v>
      </c>
      <c r="E457" s="74">
        <v>15.54</v>
      </c>
      <c r="F457" s="74">
        <v>7.78</v>
      </c>
      <c r="G457" s="143">
        <v>99.6</v>
      </c>
      <c r="H457" s="74">
        <v>59.62</v>
      </c>
      <c r="I457" s="74">
        <v>8.61</v>
      </c>
      <c r="J457" s="80">
        <v>-28</v>
      </c>
      <c r="K457" s="143">
        <v>1.7</v>
      </c>
    </row>
    <row r="458" spans="1:18" x14ac:dyDescent="0.2">
      <c r="A458" t="s">
        <v>61</v>
      </c>
      <c r="B458" s="220">
        <v>38729</v>
      </c>
      <c r="D458" s="74">
        <v>2.0880000000000001</v>
      </c>
      <c r="E458" s="74">
        <v>15.52</v>
      </c>
      <c r="F458" s="74">
        <v>7.84</v>
      </c>
      <c r="G458" s="143">
        <v>100.3</v>
      </c>
      <c r="H458" s="74">
        <v>59.62</v>
      </c>
      <c r="I458" s="74">
        <v>8.58</v>
      </c>
      <c r="J458" s="80">
        <v>-32</v>
      </c>
      <c r="K458" s="143">
        <v>1.8</v>
      </c>
    </row>
    <row r="459" spans="1:18" x14ac:dyDescent="0.2">
      <c r="A459" t="s">
        <v>61</v>
      </c>
      <c r="B459" s="220">
        <v>38729</v>
      </c>
      <c r="D459" s="74">
        <v>3.0920000000000001</v>
      </c>
      <c r="E459" s="74">
        <v>15.51</v>
      </c>
      <c r="F459" s="74">
        <v>7.88</v>
      </c>
      <c r="G459" s="143">
        <v>100.8</v>
      </c>
      <c r="H459" s="74">
        <v>59.62</v>
      </c>
      <c r="I459" s="74">
        <v>8.56</v>
      </c>
      <c r="J459" s="80">
        <v>-34</v>
      </c>
      <c r="K459" s="143">
        <v>1.9</v>
      </c>
    </row>
    <row r="460" spans="1:18" x14ac:dyDescent="0.2">
      <c r="A460" t="s">
        <v>61</v>
      </c>
      <c r="B460" s="220">
        <v>38729</v>
      </c>
      <c r="D460" s="74">
        <v>4.0609999999999999</v>
      </c>
      <c r="E460" s="74">
        <v>15.51</v>
      </c>
      <c r="F460" s="74">
        <v>7.94</v>
      </c>
      <c r="G460" s="143">
        <v>101.6</v>
      </c>
      <c r="H460" s="74">
        <v>59.62</v>
      </c>
      <c r="I460" s="74">
        <v>8.5299999999999994</v>
      </c>
      <c r="J460" s="80">
        <v>-36</v>
      </c>
      <c r="K460" s="143">
        <v>1.9</v>
      </c>
    </row>
    <row r="461" spans="1:18" x14ac:dyDescent="0.2">
      <c r="A461" t="s">
        <v>61</v>
      </c>
      <c r="B461" s="220">
        <v>38729</v>
      </c>
      <c r="D461" s="74">
        <v>4.1459999999999999</v>
      </c>
      <c r="E461" s="74">
        <v>15.52</v>
      </c>
      <c r="F461" s="74">
        <v>7.94</v>
      </c>
      <c r="G461" s="143">
        <v>101.6</v>
      </c>
      <c r="H461" s="74">
        <v>59.62</v>
      </c>
      <c r="I461" s="74">
        <v>8.52</v>
      </c>
      <c r="J461" s="80">
        <v>-36</v>
      </c>
      <c r="K461" s="143">
        <v>1.7</v>
      </c>
    </row>
    <row r="462" spans="1:18" x14ac:dyDescent="0.2">
      <c r="A462" t="s">
        <v>61</v>
      </c>
      <c r="B462" s="220">
        <v>38729</v>
      </c>
      <c r="D462" s="74">
        <v>5.0549999999999997</v>
      </c>
      <c r="E462" s="74">
        <v>15.51</v>
      </c>
      <c r="F462" s="74">
        <v>8.1</v>
      </c>
      <c r="G462" s="143">
        <v>103.6</v>
      </c>
      <c r="H462" s="74">
        <v>59.62</v>
      </c>
      <c r="I462" s="74">
        <v>8.49</v>
      </c>
      <c r="J462" s="80">
        <v>-37</v>
      </c>
      <c r="K462" s="143">
        <v>1.9</v>
      </c>
    </row>
    <row r="463" spans="1:18" x14ac:dyDescent="0.2">
      <c r="A463" t="s">
        <v>61</v>
      </c>
      <c r="B463" s="220">
        <v>38729</v>
      </c>
      <c r="D463" s="74">
        <v>6.0810000000000004</v>
      </c>
      <c r="E463" s="74">
        <v>15.51</v>
      </c>
      <c r="F463" s="74">
        <v>8.11</v>
      </c>
      <c r="G463" s="143">
        <v>103.7</v>
      </c>
      <c r="H463" s="74">
        <v>59.65</v>
      </c>
      <c r="I463" s="74">
        <v>8.4700000000000006</v>
      </c>
      <c r="J463" s="80">
        <v>-38</v>
      </c>
      <c r="K463" s="143">
        <v>1.9</v>
      </c>
    </row>
    <row r="464" spans="1:18" x14ac:dyDescent="0.2">
      <c r="A464" t="s">
        <v>61</v>
      </c>
      <c r="B464" s="220">
        <v>38729</v>
      </c>
      <c r="D464" s="74">
        <v>7.0389999999999997</v>
      </c>
      <c r="E464" s="74">
        <v>15.51</v>
      </c>
      <c r="F464" s="74">
        <v>8</v>
      </c>
      <c r="G464" s="143">
        <v>102.4</v>
      </c>
      <c r="H464" s="74">
        <v>59.63</v>
      </c>
      <c r="I464" s="74">
        <v>8.4499999999999993</v>
      </c>
      <c r="J464" s="80">
        <v>-39</v>
      </c>
      <c r="K464" s="143">
        <v>1.8</v>
      </c>
    </row>
    <row r="465" spans="1:11" x14ac:dyDescent="0.2">
      <c r="A465" t="s">
        <v>61</v>
      </c>
      <c r="B465" s="220">
        <v>38729</v>
      </c>
      <c r="D465" s="74">
        <v>8.0229999999999997</v>
      </c>
      <c r="E465" s="74">
        <v>15.51</v>
      </c>
      <c r="F465" s="74">
        <v>7.48</v>
      </c>
      <c r="G465" s="143">
        <v>95.7</v>
      </c>
      <c r="H465" s="74">
        <v>59.63</v>
      </c>
      <c r="I465" s="74">
        <v>8.41</v>
      </c>
      <c r="J465" s="80">
        <v>-40</v>
      </c>
      <c r="K465" s="143">
        <v>1.5</v>
      </c>
    </row>
    <row r="466" spans="1:11" x14ac:dyDescent="0.2">
      <c r="A466" t="s">
        <v>61</v>
      </c>
      <c r="B466" s="220">
        <v>38729</v>
      </c>
      <c r="D466" s="74">
        <v>8.0860000000000003</v>
      </c>
      <c r="E466" s="74">
        <v>15.51</v>
      </c>
      <c r="F466" s="74">
        <v>7.8</v>
      </c>
      <c r="G466" s="143">
        <v>99.8</v>
      </c>
      <c r="H466" s="74">
        <v>59.63</v>
      </c>
      <c r="I466" s="74">
        <v>8.42</v>
      </c>
      <c r="J466" s="80">
        <v>-39</v>
      </c>
      <c r="K466" s="143">
        <v>1.6</v>
      </c>
    </row>
    <row r="467" spans="1:11" x14ac:dyDescent="0.2">
      <c r="A467" t="s">
        <v>61</v>
      </c>
      <c r="B467" s="220">
        <v>38729</v>
      </c>
      <c r="D467" s="74">
        <v>9.1140000000000008</v>
      </c>
      <c r="E467" s="74">
        <v>15.51</v>
      </c>
      <c r="F467" s="74">
        <v>6.9</v>
      </c>
      <c r="G467" s="143">
        <v>88.3</v>
      </c>
      <c r="H467" s="74">
        <v>59.63</v>
      </c>
      <c r="I467" s="74">
        <v>8.34</v>
      </c>
      <c r="J467" s="80">
        <v>-43</v>
      </c>
      <c r="K467" s="143">
        <v>1.3</v>
      </c>
    </row>
    <row r="468" spans="1:11" x14ac:dyDescent="0.2">
      <c r="A468" t="s">
        <v>61</v>
      </c>
      <c r="B468" s="220">
        <v>38729</v>
      </c>
      <c r="D468" s="74">
        <v>10.021000000000001</v>
      </c>
      <c r="E468" s="74">
        <v>15.51</v>
      </c>
      <c r="F468" s="74">
        <v>6.95</v>
      </c>
      <c r="G468" s="143">
        <v>89</v>
      </c>
      <c r="H468" s="74">
        <v>59.64</v>
      </c>
      <c r="I468" s="74">
        <v>8.3000000000000007</v>
      </c>
      <c r="J468" s="80">
        <v>-44</v>
      </c>
      <c r="K468" s="143">
        <v>1.1000000000000001</v>
      </c>
    </row>
    <row r="469" spans="1:11" x14ac:dyDescent="0.2">
      <c r="A469" t="s">
        <v>61</v>
      </c>
      <c r="B469" s="220">
        <v>38729</v>
      </c>
      <c r="D469" s="74">
        <v>11.077</v>
      </c>
      <c r="E469" s="74">
        <v>15.55</v>
      </c>
      <c r="F469" s="74">
        <v>6.69</v>
      </c>
      <c r="G469" s="143">
        <v>85.7</v>
      </c>
      <c r="H469" s="74">
        <v>59.65</v>
      </c>
      <c r="I469" s="74">
        <v>8.25</v>
      </c>
      <c r="J469" s="80">
        <v>-45</v>
      </c>
      <c r="K469" s="143">
        <v>0.8</v>
      </c>
    </row>
    <row r="470" spans="1:11" x14ac:dyDescent="0.2">
      <c r="A470" t="s">
        <v>61</v>
      </c>
      <c r="B470" s="220">
        <v>38729</v>
      </c>
      <c r="D470" s="74">
        <v>11.15</v>
      </c>
      <c r="E470" s="74">
        <v>15.55</v>
      </c>
      <c r="F470" s="74">
        <v>6.3</v>
      </c>
      <c r="G470" s="143">
        <v>80.7</v>
      </c>
      <c r="H470" s="74">
        <v>59.66</v>
      </c>
      <c r="I470" s="74">
        <v>8.24</v>
      </c>
      <c r="J470" s="80">
        <v>-46</v>
      </c>
      <c r="K470" s="143">
        <v>0.7</v>
      </c>
    </row>
    <row r="471" spans="1:11" x14ac:dyDescent="0.2">
      <c r="A471" t="s">
        <v>61</v>
      </c>
      <c r="B471" s="220">
        <v>38729</v>
      </c>
      <c r="D471" s="74">
        <v>12.051</v>
      </c>
      <c r="E471" s="74">
        <v>15.61</v>
      </c>
      <c r="F471" s="74">
        <v>5.12</v>
      </c>
      <c r="G471" s="143">
        <v>65.599999999999994</v>
      </c>
      <c r="H471" s="74">
        <v>59.68</v>
      </c>
      <c r="I471" s="74">
        <v>8.2100000000000009</v>
      </c>
      <c r="J471" s="80">
        <v>-49</v>
      </c>
      <c r="K471" s="143">
        <v>1</v>
      </c>
    </row>
    <row r="472" spans="1:11" x14ac:dyDescent="0.2">
      <c r="A472" t="s">
        <v>61</v>
      </c>
      <c r="B472" s="220">
        <v>38729</v>
      </c>
      <c r="D472" s="74">
        <v>12.964</v>
      </c>
      <c r="E472" s="74">
        <v>15.63</v>
      </c>
      <c r="F472" s="74">
        <v>4.8600000000000003</v>
      </c>
      <c r="G472" s="143">
        <v>62.4</v>
      </c>
      <c r="H472" s="74">
        <v>59.69</v>
      </c>
      <c r="I472" s="74">
        <v>8.19</v>
      </c>
      <c r="J472" s="80">
        <v>-51</v>
      </c>
      <c r="K472" s="143">
        <v>1</v>
      </c>
    </row>
    <row r="473" spans="1:11" x14ac:dyDescent="0.2">
      <c r="A473" t="s">
        <v>61</v>
      </c>
      <c r="B473" s="220">
        <v>38729</v>
      </c>
      <c r="D473" s="74">
        <v>14.077999999999999</v>
      </c>
      <c r="E473" s="74">
        <v>15.64</v>
      </c>
      <c r="F473" s="74">
        <v>4.76</v>
      </c>
      <c r="G473" s="143">
        <v>61</v>
      </c>
      <c r="H473" s="74">
        <v>59.7</v>
      </c>
      <c r="I473" s="74">
        <v>8.18</v>
      </c>
      <c r="J473" s="80">
        <v>-52</v>
      </c>
      <c r="K473" s="143">
        <v>1.1000000000000001</v>
      </c>
    </row>
    <row r="474" spans="1:11" x14ac:dyDescent="0.2">
      <c r="A474" t="s">
        <v>61</v>
      </c>
      <c r="B474" s="220">
        <v>38729</v>
      </c>
      <c r="D474" s="74">
        <v>14.813000000000001</v>
      </c>
      <c r="E474" s="74">
        <v>15.67</v>
      </c>
      <c r="F474" s="74">
        <v>4.63</v>
      </c>
      <c r="G474" s="143">
        <v>59.4</v>
      </c>
      <c r="H474" s="74">
        <v>59.22</v>
      </c>
      <c r="I474" s="74">
        <v>8.14</v>
      </c>
      <c r="J474" s="80">
        <v>-295</v>
      </c>
      <c r="K474" s="143">
        <v>58.6</v>
      </c>
    </row>
    <row r="477" spans="1:11" x14ac:dyDescent="0.2">
      <c r="A477" t="s">
        <v>7</v>
      </c>
      <c r="B477" s="220">
        <v>38824</v>
      </c>
      <c r="D477" s="69">
        <v>2.1219999999999999</v>
      </c>
      <c r="E477" s="69">
        <v>20.2</v>
      </c>
      <c r="F477" s="69">
        <v>8.4</v>
      </c>
      <c r="G477" s="52">
        <v>93.5</v>
      </c>
      <c r="H477" s="69">
        <v>2.7829999999999999</v>
      </c>
      <c r="I477" s="69">
        <v>7.48</v>
      </c>
      <c r="J477">
        <v>95</v>
      </c>
      <c r="K477" s="52">
        <v>200.7</v>
      </c>
    </row>
    <row r="479" spans="1:11" x14ac:dyDescent="0.2">
      <c r="A479" t="s">
        <v>36</v>
      </c>
      <c r="B479" s="220">
        <v>38824</v>
      </c>
      <c r="D479" s="69">
        <v>2.0960000000000001</v>
      </c>
      <c r="E479" s="69">
        <v>21.46</v>
      </c>
      <c r="F479" s="69">
        <v>7.01</v>
      </c>
      <c r="G479" s="52">
        <v>80.400000000000006</v>
      </c>
      <c r="H479" s="69">
        <v>4.4160000000000004</v>
      </c>
      <c r="I479" s="69">
        <v>7.44</v>
      </c>
      <c r="J479">
        <v>107</v>
      </c>
      <c r="K479" s="52">
        <v>153.30000000000001</v>
      </c>
    </row>
    <row r="481" spans="1:18" x14ac:dyDescent="0.2">
      <c r="A481" t="s">
        <v>114</v>
      </c>
      <c r="B481" s="220">
        <v>38824</v>
      </c>
      <c r="D481" s="69">
        <v>2.073</v>
      </c>
      <c r="E481" s="69">
        <v>21.65</v>
      </c>
      <c r="F481" s="69">
        <v>3.27</v>
      </c>
      <c r="G481" s="52">
        <v>37.700000000000003</v>
      </c>
      <c r="H481" s="69">
        <v>5.0449999999999999</v>
      </c>
      <c r="I481" s="69">
        <v>7.17</v>
      </c>
      <c r="J481">
        <v>82</v>
      </c>
      <c r="K481" s="52">
        <v>152.5</v>
      </c>
    </row>
    <row r="483" spans="1:18" x14ac:dyDescent="0.2">
      <c r="A483" t="s">
        <v>72</v>
      </c>
      <c r="B483" s="220">
        <v>38825</v>
      </c>
      <c r="D483" s="69">
        <v>0.20100000000000001</v>
      </c>
      <c r="E483" s="69">
        <v>25.55</v>
      </c>
      <c r="F483" s="69">
        <v>3.81</v>
      </c>
      <c r="G483" s="52">
        <v>46.8</v>
      </c>
      <c r="H483" s="69">
        <v>1.6459999999999999</v>
      </c>
      <c r="I483" s="69">
        <v>7.86</v>
      </c>
      <c r="J483">
        <v>61</v>
      </c>
      <c r="K483" s="52">
        <v>151</v>
      </c>
    </row>
    <row r="485" spans="1:18" x14ac:dyDescent="0.2">
      <c r="A485" t="s">
        <v>55</v>
      </c>
      <c r="B485" s="220">
        <v>38825</v>
      </c>
      <c r="D485" s="69">
        <v>9.9000000000000005E-2</v>
      </c>
      <c r="E485" s="69">
        <v>18.59</v>
      </c>
      <c r="F485" s="69">
        <v>8.8000000000000007</v>
      </c>
      <c r="G485" s="52">
        <v>118.8</v>
      </c>
      <c r="H485" s="69">
        <v>58.613</v>
      </c>
      <c r="I485" s="69">
        <v>8.24</v>
      </c>
      <c r="J485">
        <v>78</v>
      </c>
      <c r="K485" s="52">
        <v>12.8</v>
      </c>
      <c r="M485" s="80">
        <v>0.95</v>
      </c>
      <c r="N485" s="86">
        <v>70.34508000000001</v>
      </c>
      <c r="O485" s="86">
        <v>59.961879999999994</v>
      </c>
      <c r="R485" s="53"/>
    </row>
    <row r="486" spans="1:18" x14ac:dyDescent="0.2">
      <c r="A486" t="s">
        <v>55</v>
      </c>
      <c r="B486" s="220">
        <v>38825</v>
      </c>
      <c r="D486" s="69">
        <v>0.93100000000000005</v>
      </c>
      <c r="E486" s="69">
        <v>18.670000000000002</v>
      </c>
      <c r="F486" s="69">
        <v>9.17</v>
      </c>
      <c r="G486" s="52">
        <v>124.1</v>
      </c>
      <c r="H486" s="69">
        <v>58.548000000000002</v>
      </c>
      <c r="I486" s="69">
        <v>8.32</v>
      </c>
      <c r="J486">
        <v>77</v>
      </c>
      <c r="K486" s="52">
        <v>3.1</v>
      </c>
      <c r="P486" s="53"/>
    </row>
    <row r="487" spans="1:18" x14ac:dyDescent="0.2">
      <c r="A487" t="s">
        <v>55</v>
      </c>
      <c r="B487" s="220">
        <v>38825</v>
      </c>
      <c r="D487" s="69">
        <v>1.5269999999999999</v>
      </c>
      <c r="E487" s="69">
        <v>18.68</v>
      </c>
      <c r="F487" s="69">
        <v>9.39</v>
      </c>
      <c r="G487" s="52">
        <v>127</v>
      </c>
      <c r="H487" s="69">
        <v>58.542000000000002</v>
      </c>
      <c r="I487" s="69">
        <v>8.35</v>
      </c>
      <c r="J487">
        <v>77</v>
      </c>
      <c r="K487" s="52">
        <v>3.2</v>
      </c>
      <c r="P487" s="53"/>
    </row>
    <row r="488" spans="1:18" x14ac:dyDescent="0.2">
      <c r="A488" t="s">
        <v>55</v>
      </c>
      <c r="B488" s="220">
        <v>38825</v>
      </c>
      <c r="D488" s="69">
        <v>2.0880000000000001</v>
      </c>
      <c r="E488" s="69">
        <v>18.68</v>
      </c>
      <c r="F488" s="69">
        <v>9.35</v>
      </c>
      <c r="G488" s="52">
        <v>126.4</v>
      </c>
      <c r="H488" s="69">
        <v>58.533000000000001</v>
      </c>
      <c r="I488" s="69">
        <v>8.3800000000000008</v>
      </c>
      <c r="J488">
        <v>76</v>
      </c>
      <c r="K488" s="52">
        <v>3.2</v>
      </c>
      <c r="P488" s="53"/>
    </row>
    <row r="489" spans="1:18" x14ac:dyDescent="0.2">
      <c r="A489" t="s">
        <v>55</v>
      </c>
      <c r="B489" s="220">
        <v>38825</v>
      </c>
      <c r="D489" s="69">
        <v>3.0590000000000002</v>
      </c>
      <c r="E489" s="69">
        <v>18.670000000000002</v>
      </c>
      <c r="F489" s="69">
        <v>8.5399999999999991</v>
      </c>
      <c r="G489" s="52">
        <v>115.5</v>
      </c>
      <c r="H489" s="69">
        <v>58.537999999999997</v>
      </c>
      <c r="I489" s="69">
        <v>8.39</v>
      </c>
      <c r="J489">
        <v>76</v>
      </c>
      <c r="K489" s="52">
        <v>3.2</v>
      </c>
    </row>
    <row r="490" spans="1:18" x14ac:dyDescent="0.2">
      <c r="A490" t="s">
        <v>55</v>
      </c>
      <c r="B490" s="220">
        <v>38825</v>
      </c>
      <c r="D490" s="69">
        <v>4.2750000000000004</v>
      </c>
      <c r="E490" s="69">
        <v>18.670000000000002</v>
      </c>
      <c r="F490" s="69">
        <v>8.2200000000000006</v>
      </c>
      <c r="G490" s="52">
        <v>111.2</v>
      </c>
      <c r="H490" s="69">
        <v>58.542000000000002</v>
      </c>
      <c r="I490" s="69">
        <v>8.49</v>
      </c>
      <c r="J490">
        <v>70</v>
      </c>
      <c r="K490" s="52">
        <v>3.2</v>
      </c>
      <c r="N490" s="86"/>
      <c r="O490" s="86"/>
      <c r="P490" s="53"/>
    </row>
    <row r="491" spans="1:18" x14ac:dyDescent="0.2">
      <c r="A491" t="s">
        <v>55</v>
      </c>
      <c r="B491" s="220">
        <v>38825</v>
      </c>
      <c r="D491" s="69">
        <v>4.7480000000000002</v>
      </c>
      <c r="E491" s="69">
        <v>18.670000000000002</v>
      </c>
      <c r="F491" s="69">
        <v>8.5399999999999991</v>
      </c>
      <c r="G491" s="52">
        <v>115.5</v>
      </c>
      <c r="H491" s="69">
        <v>58.540999999999997</v>
      </c>
      <c r="I491" s="69">
        <v>8.49</v>
      </c>
      <c r="J491">
        <v>70</v>
      </c>
      <c r="K491" s="52">
        <v>3.1</v>
      </c>
    </row>
    <row r="492" spans="1:18" x14ac:dyDescent="0.2">
      <c r="A492" t="s">
        <v>55</v>
      </c>
      <c r="B492" s="220">
        <v>38825</v>
      </c>
      <c r="D492" s="69">
        <v>5.5990000000000002</v>
      </c>
      <c r="E492" s="69">
        <v>18.670000000000002</v>
      </c>
      <c r="F492" s="69">
        <v>8.09</v>
      </c>
      <c r="G492" s="52">
        <v>109.4</v>
      </c>
      <c r="H492" s="69">
        <v>58.543999999999997</v>
      </c>
      <c r="I492" s="69">
        <v>8.49</v>
      </c>
      <c r="J492">
        <v>69</v>
      </c>
      <c r="K492" s="52">
        <v>3.2</v>
      </c>
    </row>
    <row r="493" spans="1:18" x14ac:dyDescent="0.2">
      <c r="A493" t="s">
        <v>55</v>
      </c>
      <c r="B493" s="220">
        <v>38825</v>
      </c>
      <c r="D493" s="69">
        <v>6.2140000000000004</v>
      </c>
      <c r="E493" s="69">
        <v>18.68</v>
      </c>
      <c r="F493" s="69">
        <v>8.15</v>
      </c>
      <c r="G493" s="52">
        <v>110.2</v>
      </c>
      <c r="H493" s="69">
        <v>58.542999999999999</v>
      </c>
      <c r="I493" s="69">
        <v>8.5</v>
      </c>
      <c r="J493">
        <v>69</v>
      </c>
      <c r="K493" s="52">
        <v>3.2</v>
      </c>
    </row>
    <row r="494" spans="1:18" x14ac:dyDescent="0.2">
      <c r="A494" t="s">
        <v>55</v>
      </c>
      <c r="B494" s="220">
        <v>38825</v>
      </c>
      <c r="D494" s="69">
        <v>7.2009999999999996</v>
      </c>
      <c r="E494" s="69">
        <v>18.68</v>
      </c>
      <c r="F494" s="69">
        <v>8.0399999999999991</v>
      </c>
      <c r="G494" s="52">
        <v>108.8</v>
      </c>
      <c r="H494" s="69">
        <v>58.536000000000001</v>
      </c>
      <c r="I494" s="69">
        <v>8.5</v>
      </c>
      <c r="J494">
        <v>69</v>
      </c>
      <c r="K494" s="52">
        <v>3.3</v>
      </c>
    </row>
    <row r="495" spans="1:18" x14ac:dyDescent="0.2">
      <c r="A495" t="s">
        <v>55</v>
      </c>
      <c r="B495" s="220">
        <v>38825</v>
      </c>
      <c r="D495" s="69">
        <v>8.0489999999999995</v>
      </c>
      <c r="E495" s="69">
        <v>18.68</v>
      </c>
      <c r="F495" s="69">
        <v>7.99</v>
      </c>
      <c r="G495" s="52">
        <v>108.1</v>
      </c>
      <c r="H495" s="69">
        <v>58.536000000000001</v>
      </c>
      <c r="I495" s="69">
        <v>8.5</v>
      </c>
      <c r="J495">
        <v>69</v>
      </c>
      <c r="K495" s="52">
        <v>3.2</v>
      </c>
    </row>
    <row r="496" spans="1:18" x14ac:dyDescent="0.2">
      <c r="A496" t="s">
        <v>55</v>
      </c>
      <c r="B496" s="220">
        <v>38825</v>
      </c>
      <c r="D496" s="69">
        <v>9.1310000000000002</v>
      </c>
      <c r="E496" s="69">
        <v>18.68</v>
      </c>
      <c r="F496" s="69">
        <v>8.0299999999999994</v>
      </c>
      <c r="G496" s="52">
        <v>108.7</v>
      </c>
      <c r="H496" s="69">
        <v>58.536000000000001</v>
      </c>
      <c r="I496" s="69">
        <v>8.5</v>
      </c>
      <c r="J496">
        <v>68</v>
      </c>
      <c r="K496" s="52">
        <v>3.2</v>
      </c>
    </row>
    <row r="497" spans="1:18" x14ac:dyDescent="0.2">
      <c r="A497" t="s">
        <v>55</v>
      </c>
      <c r="B497" s="220">
        <v>38825</v>
      </c>
      <c r="D497" s="69">
        <v>9.8550000000000004</v>
      </c>
      <c r="E497" s="69">
        <v>18.670000000000002</v>
      </c>
      <c r="F497" s="69">
        <v>8.11</v>
      </c>
      <c r="G497" s="52">
        <v>109.7</v>
      </c>
      <c r="H497" s="69">
        <v>58.545999999999999</v>
      </c>
      <c r="I497" s="69">
        <v>8.5</v>
      </c>
      <c r="J497">
        <v>68</v>
      </c>
      <c r="K497" s="52">
        <v>3.2</v>
      </c>
    </row>
    <row r="498" spans="1:18" x14ac:dyDescent="0.2">
      <c r="A498" t="s">
        <v>55</v>
      </c>
      <c r="B498" s="220">
        <v>38825</v>
      </c>
      <c r="D498" s="69">
        <v>11.153</v>
      </c>
      <c r="E498" s="69">
        <v>18.670000000000002</v>
      </c>
      <c r="F498" s="69">
        <v>8.0299999999999994</v>
      </c>
      <c r="G498" s="52">
        <v>108.5</v>
      </c>
      <c r="H498" s="69">
        <v>58.548999999999999</v>
      </c>
      <c r="I498" s="69">
        <v>8.5</v>
      </c>
      <c r="J498">
        <v>68</v>
      </c>
      <c r="K498" s="52">
        <v>3.1</v>
      </c>
    </row>
    <row r="499" spans="1:18" x14ac:dyDescent="0.2">
      <c r="A499" t="s">
        <v>55</v>
      </c>
      <c r="B499" s="220">
        <v>38825</v>
      </c>
      <c r="D499" s="69">
        <v>11.945</v>
      </c>
      <c r="E499" s="69">
        <v>18.68</v>
      </c>
      <c r="F499" s="69">
        <v>8.0500000000000007</v>
      </c>
      <c r="G499" s="52">
        <v>108.8</v>
      </c>
      <c r="H499" s="69">
        <v>58.539000000000001</v>
      </c>
      <c r="I499" s="69">
        <v>8.5</v>
      </c>
      <c r="J499">
        <v>67</v>
      </c>
      <c r="K499" s="52">
        <v>3.1</v>
      </c>
    </row>
    <row r="500" spans="1:18" x14ac:dyDescent="0.2">
      <c r="A500" t="s">
        <v>55</v>
      </c>
      <c r="B500" s="220">
        <v>38825</v>
      </c>
      <c r="D500" s="69">
        <v>12.945</v>
      </c>
      <c r="E500" s="69">
        <v>18.68</v>
      </c>
      <c r="F500" s="69">
        <v>8.14</v>
      </c>
      <c r="G500" s="52">
        <v>110.1</v>
      </c>
      <c r="H500" s="69">
        <v>58.542000000000002</v>
      </c>
      <c r="I500" s="69">
        <v>8.5</v>
      </c>
      <c r="J500">
        <v>68</v>
      </c>
      <c r="K500" s="52">
        <v>3.2</v>
      </c>
    </row>
    <row r="501" spans="1:18" x14ac:dyDescent="0.2">
      <c r="A501" t="s">
        <v>55</v>
      </c>
      <c r="B501" s="220">
        <v>38825</v>
      </c>
      <c r="D501" s="69">
        <v>13.587999999999999</v>
      </c>
      <c r="E501" s="69">
        <v>18.670000000000002</v>
      </c>
      <c r="F501" s="69">
        <v>8.0399999999999991</v>
      </c>
      <c r="G501" s="52">
        <v>108.7</v>
      </c>
      <c r="H501" s="69">
        <v>58.515000000000001</v>
      </c>
      <c r="I501" s="69">
        <v>8.4600000000000009</v>
      </c>
      <c r="J501">
        <v>-142</v>
      </c>
      <c r="K501" s="52">
        <v>3.1</v>
      </c>
    </row>
    <row r="502" spans="1:18" x14ac:dyDescent="0.2">
      <c r="A502" t="s">
        <v>55</v>
      </c>
      <c r="B502" s="220">
        <v>38825</v>
      </c>
      <c r="D502" s="69">
        <v>14.064</v>
      </c>
      <c r="E502" s="69">
        <v>18.670000000000002</v>
      </c>
      <c r="F502" s="69">
        <v>7.98</v>
      </c>
      <c r="G502" s="52">
        <v>107.9</v>
      </c>
      <c r="H502" s="69">
        <v>58.505000000000003</v>
      </c>
      <c r="I502" s="69">
        <v>8.44</v>
      </c>
      <c r="J502">
        <v>-153</v>
      </c>
      <c r="K502" s="52">
        <v>3</v>
      </c>
    </row>
    <row r="504" spans="1:18" x14ac:dyDescent="0.2">
      <c r="A504" t="s">
        <v>58</v>
      </c>
      <c r="B504" s="220">
        <v>38825</v>
      </c>
      <c r="D504" s="69">
        <v>0.41299999999999998</v>
      </c>
      <c r="E504" s="69">
        <v>19</v>
      </c>
      <c r="F504" s="69">
        <v>10.1</v>
      </c>
      <c r="G504" s="52">
        <v>137.30000000000001</v>
      </c>
      <c r="H504" s="69">
        <v>58.281999999999996</v>
      </c>
      <c r="I504" s="69">
        <v>8.58</v>
      </c>
      <c r="J504">
        <v>9</v>
      </c>
      <c r="K504" s="52">
        <v>5.2</v>
      </c>
      <c r="M504" s="80">
        <v>0.75</v>
      </c>
      <c r="N504" s="86">
        <v>80.596680000000006</v>
      </c>
      <c r="O504" s="86">
        <v>95.291640000000001</v>
      </c>
      <c r="R504" s="53"/>
    </row>
    <row r="505" spans="1:18" x14ac:dyDescent="0.2">
      <c r="A505" t="s">
        <v>58</v>
      </c>
      <c r="B505" s="220">
        <v>38825</v>
      </c>
      <c r="D505" s="69">
        <v>1.0309999999999999</v>
      </c>
      <c r="E505" s="69">
        <v>19</v>
      </c>
      <c r="F505" s="69">
        <v>9.1999999999999993</v>
      </c>
      <c r="G505" s="52">
        <v>125</v>
      </c>
      <c r="H505" s="69">
        <v>58.283000000000001</v>
      </c>
      <c r="I505" s="69">
        <v>8.58</v>
      </c>
      <c r="J505">
        <v>8</v>
      </c>
      <c r="K505" s="52">
        <v>5.0999999999999996</v>
      </c>
    </row>
    <row r="506" spans="1:18" x14ac:dyDescent="0.2">
      <c r="A506" t="s">
        <v>58</v>
      </c>
      <c r="B506" s="220">
        <v>38825</v>
      </c>
      <c r="D506" s="69">
        <v>2.06</v>
      </c>
      <c r="E506" s="69">
        <v>19</v>
      </c>
      <c r="F506" s="69">
        <v>8.5299999999999994</v>
      </c>
      <c r="G506" s="52">
        <v>115.9</v>
      </c>
      <c r="H506" s="69">
        <v>58.286000000000001</v>
      </c>
      <c r="I506" s="69">
        <v>8.57</v>
      </c>
      <c r="J506">
        <v>6</v>
      </c>
      <c r="K506" s="52">
        <v>5.2</v>
      </c>
    </row>
    <row r="507" spans="1:18" x14ac:dyDescent="0.2">
      <c r="A507" t="s">
        <v>58</v>
      </c>
      <c r="B507" s="220">
        <v>38825</v>
      </c>
      <c r="D507" s="69">
        <v>3.0630000000000002</v>
      </c>
      <c r="E507" s="69">
        <v>18.989999999999998</v>
      </c>
      <c r="F507" s="69">
        <v>8.92</v>
      </c>
      <c r="G507" s="52">
        <v>121.2</v>
      </c>
      <c r="H507" s="69">
        <v>58.284999999999997</v>
      </c>
      <c r="I507" s="69">
        <v>8.57</v>
      </c>
      <c r="J507">
        <v>1</v>
      </c>
      <c r="K507" s="52">
        <v>5.3</v>
      </c>
    </row>
    <row r="508" spans="1:18" x14ac:dyDescent="0.2">
      <c r="A508" t="s">
        <v>58</v>
      </c>
      <c r="B508" s="220">
        <v>38825</v>
      </c>
      <c r="D508" s="69">
        <v>4.0659999999999998</v>
      </c>
      <c r="E508" s="69">
        <v>18.989999999999998</v>
      </c>
      <c r="F508" s="69">
        <v>8.7100000000000009</v>
      </c>
      <c r="G508" s="52">
        <v>118.3</v>
      </c>
      <c r="H508" s="69">
        <v>58.279000000000003</v>
      </c>
      <c r="I508" s="69">
        <v>8.57</v>
      </c>
      <c r="J508">
        <v>-2</v>
      </c>
      <c r="K508" s="52">
        <v>5.0999999999999996</v>
      </c>
    </row>
    <row r="509" spans="1:18" x14ac:dyDescent="0.2">
      <c r="A509" t="s">
        <v>58</v>
      </c>
      <c r="B509" s="220">
        <v>38825</v>
      </c>
      <c r="D509" s="69">
        <v>5.085</v>
      </c>
      <c r="E509" s="69">
        <v>18.989999999999998</v>
      </c>
      <c r="F509" s="69">
        <v>8.8800000000000008</v>
      </c>
      <c r="G509" s="52">
        <v>120.6</v>
      </c>
      <c r="H509" s="69">
        <v>58.276000000000003</v>
      </c>
      <c r="I509" s="69">
        <v>8.56</v>
      </c>
      <c r="J509">
        <v>-7</v>
      </c>
      <c r="K509" s="52">
        <v>5.2</v>
      </c>
    </row>
    <row r="510" spans="1:18" x14ac:dyDescent="0.2">
      <c r="A510" t="s">
        <v>58</v>
      </c>
      <c r="B510" s="220">
        <v>38825</v>
      </c>
      <c r="D510" s="69">
        <v>6.0720000000000001</v>
      </c>
      <c r="E510" s="69">
        <v>18.98</v>
      </c>
      <c r="F510" s="69">
        <v>8.9700000000000006</v>
      </c>
      <c r="G510" s="52">
        <v>121.8</v>
      </c>
      <c r="H510" s="69">
        <v>58.274999999999999</v>
      </c>
      <c r="I510" s="69">
        <v>8.56</v>
      </c>
      <c r="J510">
        <v>-13</v>
      </c>
      <c r="K510" s="52">
        <v>5</v>
      </c>
    </row>
    <row r="511" spans="1:18" x14ac:dyDescent="0.2">
      <c r="A511" t="s">
        <v>58</v>
      </c>
      <c r="B511" s="220">
        <v>38825</v>
      </c>
      <c r="D511" s="69">
        <v>6.984</v>
      </c>
      <c r="E511" s="69">
        <v>18.989999999999998</v>
      </c>
      <c r="F511" s="69">
        <v>8.7899999999999991</v>
      </c>
      <c r="G511" s="52">
        <v>119.4</v>
      </c>
      <c r="H511" s="69">
        <v>58.274000000000001</v>
      </c>
      <c r="I511" s="69">
        <v>8.5500000000000007</v>
      </c>
      <c r="J511">
        <v>-20</v>
      </c>
      <c r="K511" s="52">
        <v>5.2</v>
      </c>
    </row>
    <row r="512" spans="1:18" x14ac:dyDescent="0.2">
      <c r="A512" t="s">
        <v>58</v>
      </c>
      <c r="B512" s="220">
        <v>38825</v>
      </c>
      <c r="D512" s="69">
        <v>8.0549999999999997</v>
      </c>
      <c r="E512" s="69">
        <v>18.97</v>
      </c>
      <c r="F512" s="69">
        <v>8.7100000000000009</v>
      </c>
      <c r="G512" s="52">
        <v>118.4</v>
      </c>
      <c r="H512" s="69">
        <v>58.279000000000003</v>
      </c>
      <c r="I512" s="69">
        <v>8.5399999999999991</v>
      </c>
      <c r="J512">
        <v>-30</v>
      </c>
      <c r="K512" s="52">
        <v>5.0999999999999996</v>
      </c>
    </row>
    <row r="513" spans="1:18" x14ac:dyDescent="0.2">
      <c r="A513" t="s">
        <v>58</v>
      </c>
      <c r="B513" s="220">
        <v>38825</v>
      </c>
      <c r="D513" s="69">
        <v>9.0139999999999993</v>
      </c>
      <c r="E513" s="69">
        <v>18.98</v>
      </c>
      <c r="F513" s="69">
        <v>8.3699999999999992</v>
      </c>
      <c r="G513" s="52">
        <v>113.6</v>
      </c>
      <c r="H513" s="69">
        <v>58.267000000000003</v>
      </c>
      <c r="I513" s="69">
        <v>8.5299999999999994</v>
      </c>
      <c r="J513">
        <v>-41</v>
      </c>
      <c r="K513" s="52">
        <v>5</v>
      </c>
    </row>
    <row r="514" spans="1:18" x14ac:dyDescent="0.2">
      <c r="A514" t="s">
        <v>58</v>
      </c>
      <c r="B514" s="220">
        <v>38825</v>
      </c>
      <c r="D514" s="69">
        <v>10.114000000000001</v>
      </c>
      <c r="E514" s="69">
        <v>18.940000000000001</v>
      </c>
      <c r="F514" s="69">
        <v>6.52</v>
      </c>
      <c r="G514" s="52">
        <v>88.6</v>
      </c>
      <c r="H514" s="69">
        <v>58.289000000000001</v>
      </c>
      <c r="I514" s="69">
        <v>8.5</v>
      </c>
      <c r="J514">
        <v>-69</v>
      </c>
      <c r="K514" s="52">
        <v>4.9000000000000004</v>
      </c>
    </row>
    <row r="515" spans="1:18" x14ac:dyDescent="0.2">
      <c r="A515" t="s">
        <v>58</v>
      </c>
      <c r="B515" s="220">
        <v>38825</v>
      </c>
      <c r="D515" s="69">
        <v>10.994999999999999</v>
      </c>
      <c r="E515" s="69">
        <v>18.71</v>
      </c>
      <c r="F515" s="69">
        <v>5.37</v>
      </c>
      <c r="G515" s="52">
        <v>72.599999999999994</v>
      </c>
      <c r="H515" s="69">
        <v>58.369</v>
      </c>
      <c r="I515" s="69">
        <v>8.4600000000000009</v>
      </c>
      <c r="J515">
        <v>-87</v>
      </c>
      <c r="K515" s="52">
        <v>4.4000000000000004</v>
      </c>
    </row>
    <row r="516" spans="1:18" x14ac:dyDescent="0.2">
      <c r="A516" t="s">
        <v>58</v>
      </c>
      <c r="B516" s="220">
        <v>38825</v>
      </c>
      <c r="D516" s="69">
        <v>12.074</v>
      </c>
      <c r="E516" s="69">
        <v>18.45</v>
      </c>
      <c r="F516" s="69">
        <v>5.53</v>
      </c>
      <c r="G516" s="52">
        <v>74.400000000000006</v>
      </c>
      <c r="H516" s="69">
        <v>58.393000000000001</v>
      </c>
      <c r="I516" s="69">
        <v>8.44</v>
      </c>
      <c r="J516">
        <v>-111</v>
      </c>
      <c r="K516" s="52">
        <v>5</v>
      </c>
    </row>
    <row r="517" spans="1:18" x14ac:dyDescent="0.2">
      <c r="A517" t="s">
        <v>58</v>
      </c>
      <c r="B517" s="220">
        <v>38825</v>
      </c>
      <c r="D517" s="69">
        <v>12.433999999999999</v>
      </c>
      <c r="E517" s="69">
        <v>18.420000000000002</v>
      </c>
      <c r="F517" s="69">
        <v>5.54</v>
      </c>
      <c r="G517" s="52">
        <v>74.5</v>
      </c>
      <c r="H517" s="69">
        <v>58.319000000000003</v>
      </c>
      <c r="I517" s="69">
        <v>8.41</v>
      </c>
      <c r="J517">
        <v>-191</v>
      </c>
      <c r="K517" s="52">
        <v>83.1</v>
      </c>
    </row>
    <row r="518" spans="1:18" x14ac:dyDescent="0.2">
      <c r="A518" t="s">
        <v>58</v>
      </c>
      <c r="B518" s="220">
        <v>38825</v>
      </c>
      <c r="D518" s="69">
        <v>12.595000000000001</v>
      </c>
      <c r="E518" s="69">
        <v>18.420000000000002</v>
      </c>
      <c r="F518" s="69">
        <v>5.74</v>
      </c>
      <c r="G518" s="52">
        <v>77.099999999999994</v>
      </c>
      <c r="H518" s="69">
        <v>58.283000000000001</v>
      </c>
      <c r="I518" s="69">
        <v>8.41</v>
      </c>
      <c r="J518">
        <v>-189</v>
      </c>
      <c r="K518" s="52">
        <v>318.5</v>
      </c>
    </row>
    <row r="519" spans="1:18" x14ac:dyDescent="0.2">
      <c r="D519" s="69"/>
      <c r="E519" s="69"/>
      <c r="F519" s="69"/>
      <c r="G519" s="52"/>
      <c r="H519" s="69"/>
      <c r="I519" s="69"/>
      <c r="J519"/>
      <c r="K519" s="52"/>
    </row>
    <row r="520" spans="1:18" x14ac:dyDescent="0.2">
      <c r="A520" t="s">
        <v>61</v>
      </c>
      <c r="B520" s="220">
        <v>38825</v>
      </c>
      <c r="D520" s="69">
        <v>0.151</v>
      </c>
      <c r="E520" s="69">
        <v>18.760000000000002</v>
      </c>
      <c r="F520" s="69">
        <v>11.84</v>
      </c>
      <c r="G520" s="52">
        <v>135.1</v>
      </c>
      <c r="H520" s="69">
        <v>17.506</v>
      </c>
      <c r="I520" s="69">
        <v>8.57</v>
      </c>
      <c r="J520">
        <v>-20</v>
      </c>
      <c r="K520" s="52">
        <v>10.9</v>
      </c>
      <c r="M520" s="80">
        <v>0.75</v>
      </c>
      <c r="N520" s="86">
        <v>102.48579999999998</v>
      </c>
      <c r="O520" s="86">
        <v>83.473359999999985</v>
      </c>
      <c r="R520" s="53"/>
    </row>
    <row r="521" spans="1:18" x14ac:dyDescent="0.2">
      <c r="A521" t="s">
        <v>61</v>
      </c>
      <c r="B521" s="220">
        <v>38825</v>
      </c>
      <c r="D521" s="69">
        <v>1.0169999999999999</v>
      </c>
      <c r="E521" s="69">
        <v>18.78</v>
      </c>
      <c r="F521" s="69">
        <v>9.36</v>
      </c>
      <c r="G521" s="52">
        <v>126.7</v>
      </c>
      <c r="H521" s="69">
        <v>58.38</v>
      </c>
      <c r="I521" s="69">
        <v>8.57</v>
      </c>
      <c r="J521">
        <v>-21</v>
      </c>
      <c r="K521" s="52">
        <v>4.3</v>
      </c>
    </row>
    <row r="522" spans="1:18" x14ac:dyDescent="0.2">
      <c r="A522" t="s">
        <v>61</v>
      </c>
      <c r="B522" s="220">
        <v>38825</v>
      </c>
      <c r="D522" s="69">
        <v>1.954</v>
      </c>
      <c r="E522" s="69">
        <v>18.760000000000002</v>
      </c>
      <c r="F522" s="69">
        <v>9.67</v>
      </c>
      <c r="G522" s="52">
        <v>130.80000000000001</v>
      </c>
      <c r="H522" s="69">
        <v>58.384</v>
      </c>
      <c r="I522" s="69">
        <v>8.56</v>
      </c>
      <c r="J522">
        <v>-23</v>
      </c>
      <c r="K522" s="52">
        <v>4.5</v>
      </c>
    </row>
    <row r="523" spans="1:18" x14ac:dyDescent="0.2">
      <c r="A523" t="s">
        <v>61</v>
      </c>
      <c r="B523" s="220">
        <v>38825</v>
      </c>
      <c r="D523" s="69">
        <v>3.0459999999999998</v>
      </c>
      <c r="E523" s="69">
        <v>18.760000000000002</v>
      </c>
      <c r="F523" s="69">
        <v>8.9700000000000006</v>
      </c>
      <c r="G523" s="52">
        <v>121.4</v>
      </c>
      <c r="H523" s="69">
        <v>58.381999999999998</v>
      </c>
      <c r="I523" s="69">
        <v>8.56</v>
      </c>
      <c r="J523">
        <v>-25</v>
      </c>
      <c r="K523" s="52">
        <v>4.3</v>
      </c>
    </row>
    <row r="524" spans="1:18" x14ac:dyDescent="0.2">
      <c r="A524" t="s">
        <v>61</v>
      </c>
      <c r="B524" s="220">
        <v>38825</v>
      </c>
      <c r="D524" s="69">
        <v>4.0510000000000002</v>
      </c>
      <c r="E524" s="69">
        <v>18.75</v>
      </c>
      <c r="F524" s="69">
        <v>8.8699999999999992</v>
      </c>
      <c r="G524" s="52">
        <v>120.1</v>
      </c>
      <c r="H524" s="69">
        <v>58.386000000000003</v>
      </c>
      <c r="I524" s="69">
        <v>8.56</v>
      </c>
      <c r="J524">
        <v>-29</v>
      </c>
      <c r="K524" s="52">
        <v>4.4000000000000004</v>
      </c>
    </row>
    <row r="525" spans="1:18" x14ac:dyDescent="0.2">
      <c r="A525" t="s">
        <v>61</v>
      </c>
      <c r="B525" s="220">
        <v>38825</v>
      </c>
      <c r="D525" s="69">
        <v>5.0279999999999996</v>
      </c>
      <c r="E525" s="69">
        <v>18.760000000000002</v>
      </c>
      <c r="F525" s="69">
        <v>8.82</v>
      </c>
      <c r="G525" s="52">
        <v>119.4</v>
      </c>
      <c r="H525" s="69">
        <v>58.378</v>
      </c>
      <c r="I525" s="69">
        <v>8.56</v>
      </c>
      <c r="J525">
        <v>-33</v>
      </c>
      <c r="K525" s="52">
        <v>4.5</v>
      </c>
    </row>
    <row r="526" spans="1:18" x14ac:dyDescent="0.2">
      <c r="A526" t="s">
        <v>61</v>
      </c>
      <c r="B526" s="220">
        <v>38825</v>
      </c>
      <c r="D526" s="69">
        <v>6.0839999999999996</v>
      </c>
      <c r="E526" s="69">
        <v>18.739999999999998</v>
      </c>
      <c r="F526" s="69">
        <v>8.9499999999999993</v>
      </c>
      <c r="G526" s="52">
        <v>121.1</v>
      </c>
      <c r="H526" s="69">
        <v>58.37</v>
      </c>
      <c r="I526" s="69">
        <v>8.5500000000000007</v>
      </c>
      <c r="J526">
        <v>-37</v>
      </c>
      <c r="K526" s="52">
        <v>4.4000000000000004</v>
      </c>
    </row>
    <row r="527" spans="1:18" x14ac:dyDescent="0.2">
      <c r="A527" t="s">
        <v>61</v>
      </c>
      <c r="B527" s="220">
        <v>38825</v>
      </c>
      <c r="D527" s="69">
        <v>6.99</v>
      </c>
      <c r="E527" s="69">
        <v>18.73</v>
      </c>
      <c r="F527" s="69">
        <v>8.66</v>
      </c>
      <c r="G527" s="52">
        <v>117.2</v>
      </c>
      <c r="H527" s="69">
        <v>58.371000000000002</v>
      </c>
      <c r="I527" s="69">
        <v>8.5500000000000007</v>
      </c>
      <c r="J527">
        <v>-38</v>
      </c>
      <c r="K527" s="52">
        <v>4.5999999999999996</v>
      </c>
    </row>
    <row r="528" spans="1:18" x14ac:dyDescent="0.2">
      <c r="A528" t="s">
        <v>61</v>
      </c>
      <c r="B528" s="220">
        <v>38825</v>
      </c>
      <c r="D528" s="69">
        <v>8.0329999999999995</v>
      </c>
      <c r="E528" s="69">
        <v>18.73</v>
      </c>
      <c r="F528" s="69">
        <v>8.68</v>
      </c>
      <c r="G528" s="52">
        <v>117.4</v>
      </c>
      <c r="H528" s="69">
        <v>58.368000000000002</v>
      </c>
      <c r="I528" s="69">
        <v>8.5500000000000007</v>
      </c>
      <c r="J528">
        <v>-40</v>
      </c>
      <c r="K528" s="52">
        <v>4.5999999999999996</v>
      </c>
    </row>
    <row r="529" spans="1:11" x14ac:dyDescent="0.2">
      <c r="A529" t="s">
        <v>61</v>
      </c>
      <c r="B529" s="220">
        <v>38825</v>
      </c>
      <c r="D529" s="69">
        <v>9.0739999999999998</v>
      </c>
      <c r="E529" s="69">
        <v>18.72</v>
      </c>
      <c r="F529" s="69">
        <v>8.5500000000000007</v>
      </c>
      <c r="G529" s="52">
        <v>115.6</v>
      </c>
      <c r="H529" s="69">
        <v>58.375</v>
      </c>
      <c r="I529" s="69">
        <v>8.5500000000000007</v>
      </c>
      <c r="J529">
        <v>-43</v>
      </c>
      <c r="K529" s="52">
        <v>4.5</v>
      </c>
    </row>
    <row r="530" spans="1:11" x14ac:dyDescent="0.2">
      <c r="A530" t="s">
        <v>61</v>
      </c>
      <c r="B530" s="220">
        <v>38825</v>
      </c>
      <c r="D530" s="69">
        <v>10.077999999999999</v>
      </c>
      <c r="E530" s="69">
        <v>18.71</v>
      </c>
      <c r="F530" s="69">
        <v>8.4600000000000009</v>
      </c>
      <c r="G530" s="52">
        <v>114.4</v>
      </c>
      <c r="H530" s="69">
        <v>58.371000000000002</v>
      </c>
      <c r="I530" s="69">
        <v>8.5399999999999991</v>
      </c>
      <c r="J530">
        <v>-52</v>
      </c>
      <c r="K530" s="52">
        <v>4.5</v>
      </c>
    </row>
    <row r="531" spans="1:11" x14ac:dyDescent="0.2">
      <c r="A531" t="s">
        <v>61</v>
      </c>
      <c r="B531" s="220">
        <v>38825</v>
      </c>
      <c r="D531" s="69">
        <v>11.077</v>
      </c>
      <c r="E531" s="69">
        <v>18.71</v>
      </c>
      <c r="F531" s="69">
        <v>8.39</v>
      </c>
      <c r="G531" s="52">
        <v>113.5</v>
      </c>
      <c r="H531" s="69">
        <v>58.366</v>
      </c>
      <c r="I531" s="69">
        <v>8.5399999999999991</v>
      </c>
      <c r="J531">
        <v>-60</v>
      </c>
      <c r="K531" s="52">
        <v>4.5</v>
      </c>
    </row>
    <row r="532" spans="1:11" x14ac:dyDescent="0.2">
      <c r="A532" t="s">
        <v>61</v>
      </c>
      <c r="B532" s="220">
        <v>38825</v>
      </c>
      <c r="D532" s="69">
        <v>12.182</v>
      </c>
      <c r="E532" s="69">
        <v>18.690000000000001</v>
      </c>
      <c r="F532" s="69">
        <v>8.49</v>
      </c>
      <c r="G532" s="52">
        <v>114.7</v>
      </c>
      <c r="H532" s="69">
        <v>58.35</v>
      </c>
      <c r="I532" s="69">
        <v>8.52</v>
      </c>
      <c r="J532">
        <v>-81</v>
      </c>
      <c r="K532" s="52">
        <v>4.7</v>
      </c>
    </row>
    <row r="533" spans="1:11" x14ac:dyDescent="0.2">
      <c r="A533" t="s">
        <v>61</v>
      </c>
      <c r="B533" s="220">
        <v>38825</v>
      </c>
      <c r="D533" s="69">
        <v>12.978999999999999</v>
      </c>
      <c r="E533" s="69">
        <v>18.649999999999999</v>
      </c>
      <c r="F533" s="69">
        <v>6.6</v>
      </c>
      <c r="G533" s="52">
        <v>89.2</v>
      </c>
      <c r="H533" s="69">
        <v>58.362000000000002</v>
      </c>
      <c r="I533" s="69">
        <v>8.49</v>
      </c>
      <c r="J533">
        <v>-120</v>
      </c>
      <c r="K533" s="52">
        <v>4.2</v>
      </c>
    </row>
    <row r="534" spans="1:11" x14ac:dyDescent="0.2">
      <c r="A534" t="s">
        <v>61</v>
      </c>
      <c r="B534" s="220">
        <v>38825</v>
      </c>
      <c r="D534" s="69">
        <v>13.988</v>
      </c>
      <c r="E534" s="69">
        <v>18.54</v>
      </c>
      <c r="F534" s="69">
        <v>6.24</v>
      </c>
      <c r="G534" s="52">
        <v>84.2</v>
      </c>
      <c r="H534" s="69">
        <v>58.371000000000002</v>
      </c>
      <c r="I534" s="69">
        <v>8.44</v>
      </c>
      <c r="J534">
        <v>-152</v>
      </c>
      <c r="K534" s="52">
        <v>4.0999999999999996</v>
      </c>
    </row>
    <row r="535" spans="1:11" x14ac:dyDescent="0.2">
      <c r="A535" t="s">
        <v>61</v>
      </c>
      <c r="B535" s="220">
        <v>38825</v>
      </c>
      <c r="D535" s="69">
        <v>14.705</v>
      </c>
      <c r="E535" s="69">
        <v>18.32</v>
      </c>
      <c r="F535" s="69">
        <v>6.52</v>
      </c>
      <c r="G535" s="52">
        <v>87.4</v>
      </c>
      <c r="H535" s="69">
        <v>58.283999999999999</v>
      </c>
      <c r="I535" s="69">
        <v>8.3800000000000008</v>
      </c>
      <c r="J535">
        <v>-229</v>
      </c>
      <c r="K535" s="52">
        <v>301.39999999999998</v>
      </c>
    </row>
    <row r="538" spans="1:11" x14ac:dyDescent="0.2">
      <c r="A538" t="s">
        <v>7</v>
      </c>
      <c r="B538" s="220">
        <v>38918</v>
      </c>
      <c r="D538" s="80">
        <v>0.26900000000000002</v>
      </c>
      <c r="E538" s="80">
        <v>31.9</v>
      </c>
      <c r="F538" s="80">
        <v>5.61</v>
      </c>
      <c r="G538" s="80">
        <v>77.3</v>
      </c>
      <c r="H538" s="80">
        <v>3.0249999999999999</v>
      </c>
      <c r="I538" s="3" t="s">
        <v>43</v>
      </c>
      <c r="J538" s="80">
        <v>122</v>
      </c>
      <c r="K538" s="80">
        <v>144.80000000000001</v>
      </c>
    </row>
    <row r="539" spans="1:11" x14ac:dyDescent="0.2">
      <c r="I539" s="3" t="s">
        <v>128</v>
      </c>
      <c r="J539" s="81"/>
      <c r="K539" s="87"/>
    </row>
    <row r="540" spans="1:11" x14ac:dyDescent="0.2">
      <c r="A540" t="s">
        <v>36</v>
      </c>
      <c r="B540" s="220">
        <v>38918</v>
      </c>
      <c r="D540" s="80">
        <v>0.51900000000000002</v>
      </c>
      <c r="E540" s="80">
        <v>31.08</v>
      </c>
      <c r="F540" s="80">
        <v>3.23</v>
      </c>
      <c r="G540" s="80">
        <v>44.1</v>
      </c>
      <c r="H540" s="80">
        <v>4.5590000000000002</v>
      </c>
      <c r="I540" s="3" t="s">
        <v>129</v>
      </c>
      <c r="J540" s="80">
        <v>156</v>
      </c>
      <c r="K540" s="80">
        <v>142.9</v>
      </c>
    </row>
    <row r="541" spans="1:11" x14ac:dyDescent="0.2">
      <c r="I541" s="3" t="s">
        <v>130</v>
      </c>
      <c r="J541" s="81"/>
      <c r="K541" s="87"/>
    </row>
    <row r="542" spans="1:11" x14ac:dyDescent="0.2">
      <c r="A542" t="s">
        <v>114</v>
      </c>
      <c r="B542" s="220">
        <v>38918</v>
      </c>
      <c r="D542" s="80">
        <v>7.0000000000000007E-2</v>
      </c>
      <c r="E542" s="80">
        <v>32.909999999999997</v>
      </c>
      <c r="F542" s="80">
        <v>0.92</v>
      </c>
      <c r="G542" s="80">
        <v>12.9</v>
      </c>
      <c r="H542" s="80">
        <v>4.6100000000000003</v>
      </c>
      <c r="I542" s="10"/>
      <c r="J542" s="80">
        <v>103</v>
      </c>
      <c r="K542" s="80">
        <v>86.8</v>
      </c>
    </row>
    <row r="543" spans="1:11" x14ac:dyDescent="0.2">
      <c r="I543" s="10"/>
      <c r="J543" s="81"/>
      <c r="K543" s="87"/>
    </row>
    <row r="544" spans="1:11" x14ac:dyDescent="0.2">
      <c r="A544" t="s">
        <v>72</v>
      </c>
      <c r="B544" s="220">
        <v>38918</v>
      </c>
      <c r="D544" s="80">
        <v>0.52700000000000002</v>
      </c>
      <c r="E544" s="80">
        <v>30.83</v>
      </c>
      <c r="F544" s="80">
        <v>4.5599999999999996</v>
      </c>
      <c r="G544" s="80">
        <v>61.5</v>
      </c>
      <c r="H544" s="80">
        <v>1.8520000000000001</v>
      </c>
      <c r="I544" s="10"/>
      <c r="J544" s="80">
        <v>120</v>
      </c>
      <c r="K544" s="80">
        <v>21.9</v>
      </c>
    </row>
    <row r="545" spans="1:18" x14ac:dyDescent="0.2">
      <c r="I545" s="10"/>
      <c r="J545" s="81"/>
      <c r="K545" s="87"/>
    </row>
    <row r="546" spans="1:18" x14ac:dyDescent="0.2">
      <c r="A546" t="s">
        <v>55</v>
      </c>
      <c r="B546" s="220">
        <v>38918</v>
      </c>
      <c r="D546" s="80">
        <v>0.56799999999999995</v>
      </c>
      <c r="E546" s="80">
        <v>32.700000000000003</v>
      </c>
      <c r="F546" s="80">
        <v>4.24</v>
      </c>
      <c r="G546" s="80">
        <v>73</v>
      </c>
      <c r="H546" s="80">
        <v>60.44</v>
      </c>
      <c r="I546" s="10"/>
      <c r="J546" s="80">
        <v>146</v>
      </c>
      <c r="K546" s="80">
        <v>0.8</v>
      </c>
      <c r="L546" s="137"/>
      <c r="M546" s="143">
        <v>1</v>
      </c>
      <c r="N546" s="87">
        <v>58.1</v>
      </c>
      <c r="O546" s="87">
        <v>67.8</v>
      </c>
      <c r="R546" s="53"/>
    </row>
    <row r="547" spans="1:18" x14ac:dyDescent="0.2">
      <c r="A547" t="s">
        <v>55</v>
      </c>
      <c r="B547" s="220">
        <v>38918</v>
      </c>
      <c r="D547" s="80">
        <v>1.032</v>
      </c>
      <c r="E547" s="80">
        <v>32.619999999999997</v>
      </c>
      <c r="F547" s="80">
        <v>3.47</v>
      </c>
      <c r="G547" s="80">
        <v>59.6</v>
      </c>
      <c r="H547" s="80">
        <v>60.42</v>
      </c>
      <c r="I547" s="10"/>
      <c r="J547" s="80">
        <v>147</v>
      </c>
      <c r="K547" s="80">
        <v>0.5</v>
      </c>
    </row>
    <row r="548" spans="1:18" x14ac:dyDescent="0.2">
      <c r="A548" t="s">
        <v>55</v>
      </c>
      <c r="B548" s="220">
        <v>38918</v>
      </c>
      <c r="D548" s="80">
        <v>2.024</v>
      </c>
      <c r="E548" s="80">
        <v>32.590000000000003</v>
      </c>
      <c r="F548" s="80">
        <v>2.74</v>
      </c>
      <c r="G548" s="80">
        <v>47.2</v>
      </c>
      <c r="H548" s="80">
        <v>60.42</v>
      </c>
      <c r="I548" s="10"/>
      <c r="J548" s="80">
        <v>149</v>
      </c>
      <c r="K548" s="80">
        <v>0.1</v>
      </c>
    </row>
    <row r="549" spans="1:18" x14ac:dyDescent="0.2">
      <c r="A549" t="s">
        <v>55</v>
      </c>
      <c r="B549" s="220">
        <v>38918</v>
      </c>
      <c r="D549" s="80">
        <v>3.077</v>
      </c>
      <c r="E549" s="80">
        <v>32.58</v>
      </c>
      <c r="F549" s="80">
        <v>2.65</v>
      </c>
      <c r="G549" s="80">
        <v>45.6</v>
      </c>
      <c r="H549" s="80">
        <v>60.44</v>
      </c>
      <c r="I549" s="10"/>
      <c r="J549" s="80">
        <v>150</v>
      </c>
      <c r="K549" s="80">
        <v>0</v>
      </c>
    </row>
    <row r="550" spans="1:18" x14ac:dyDescent="0.2">
      <c r="A550" t="s">
        <v>55</v>
      </c>
      <c r="B550" s="220">
        <v>38918</v>
      </c>
      <c r="D550" s="80">
        <v>3.1030000000000002</v>
      </c>
      <c r="E550" s="80">
        <v>32.58</v>
      </c>
      <c r="F550" s="80">
        <v>2.61</v>
      </c>
      <c r="G550" s="80">
        <v>44.9</v>
      </c>
      <c r="H550" s="80">
        <v>60.44</v>
      </c>
      <c r="I550" s="10"/>
      <c r="J550" s="80">
        <v>151</v>
      </c>
      <c r="K550" s="80">
        <v>0</v>
      </c>
    </row>
    <row r="551" spans="1:18" x14ac:dyDescent="0.2">
      <c r="A551" t="s">
        <v>55</v>
      </c>
      <c r="B551" s="220">
        <v>38918</v>
      </c>
      <c r="D551" s="80">
        <v>3.9830000000000001</v>
      </c>
      <c r="E551" s="80">
        <v>32.57</v>
      </c>
      <c r="F551" s="80">
        <v>2.5099999999999998</v>
      </c>
      <c r="G551" s="80">
        <v>43.2</v>
      </c>
      <c r="H551" s="80">
        <v>60.45</v>
      </c>
      <c r="I551" s="10"/>
      <c r="J551" s="80">
        <v>152</v>
      </c>
      <c r="K551" s="80">
        <v>0</v>
      </c>
    </row>
    <row r="552" spans="1:18" x14ac:dyDescent="0.2">
      <c r="A552" t="s">
        <v>55</v>
      </c>
      <c r="B552" s="220">
        <v>38918</v>
      </c>
      <c r="D552" s="80">
        <v>5.1310000000000002</v>
      </c>
      <c r="E552" s="80">
        <v>32.549999999999997</v>
      </c>
      <c r="F552" s="80">
        <v>2.35</v>
      </c>
      <c r="G552" s="80">
        <v>40.4</v>
      </c>
      <c r="H552" s="80">
        <v>60.45</v>
      </c>
      <c r="I552" s="10"/>
      <c r="J552" s="80">
        <v>152</v>
      </c>
      <c r="K552" s="80">
        <v>-0.3</v>
      </c>
    </row>
    <row r="553" spans="1:18" x14ac:dyDescent="0.2">
      <c r="A553" t="s">
        <v>55</v>
      </c>
      <c r="B553" s="220">
        <v>38918</v>
      </c>
      <c r="D553" s="80">
        <v>5.1020000000000003</v>
      </c>
      <c r="E553" s="80">
        <v>32.54</v>
      </c>
      <c r="F553" s="80">
        <v>2.2799999999999998</v>
      </c>
      <c r="G553" s="80">
        <v>39.200000000000003</v>
      </c>
      <c r="H553" s="80">
        <v>60.45</v>
      </c>
      <c r="I553" s="10"/>
      <c r="J553" s="80">
        <v>153</v>
      </c>
      <c r="K553" s="80">
        <v>-0.4</v>
      </c>
    </row>
    <row r="554" spans="1:18" x14ac:dyDescent="0.2">
      <c r="A554" t="s">
        <v>55</v>
      </c>
      <c r="B554" s="220">
        <v>38918</v>
      </c>
      <c r="D554" s="80">
        <v>6.0789999999999997</v>
      </c>
      <c r="E554" s="80">
        <v>32.520000000000003</v>
      </c>
      <c r="F554" s="80">
        <v>2.08</v>
      </c>
      <c r="G554" s="80">
        <v>35.799999999999997</v>
      </c>
      <c r="H554" s="80">
        <v>60.46</v>
      </c>
      <c r="I554" s="10"/>
      <c r="J554" s="80">
        <v>153</v>
      </c>
      <c r="K554" s="80">
        <v>-0.3</v>
      </c>
    </row>
    <row r="555" spans="1:18" x14ac:dyDescent="0.2">
      <c r="A555" t="s">
        <v>55</v>
      </c>
      <c r="B555" s="220">
        <v>38918</v>
      </c>
      <c r="D555" s="80">
        <v>6.0739999999999998</v>
      </c>
      <c r="E555" s="80">
        <v>32.520000000000003</v>
      </c>
      <c r="F555" s="80">
        <v>2.06</v>
      </c>
      <c r="G555" s="80">
        <v>35.4</v>
      </c>
      <c r="H555" s="80">
        <v>60.45</v>
      </c>
      <c r="I555" s="10"/>
      <c r="J555" s="80">
        <v>153</v>
      </c>
      <c r="K555" s="80">
        <v>-0.5</v>
      </c>
    </row>
    <row r="556" spans="1:18" x14ac:dyDescent="0.2">
      <c r="A556" t="s">
        <v>55</v>
      </c>
      <c r="B556" s="220">
        <v>38918</v>
      </c>
      <c r="D556" s="80">
        <v>7.0529999999999999</v>
      </c>
      <c r="E556" s="80">
        <v>32.479999999999997</v>
      </c>
      <c r="F556" s="80">
        <v>1.94</v>
      </c>
      <c r="G556" s="80">
        <v>33.299999999999997</v>
      </c>
      <c r="H556" s="80">
        <v>60.46</v>
      </c>
      <c r="I556" s="10"/>
      <c r="J556" s="80">
        <v>153</v>
      </c>
      <c r="K556" s="80">
        <v>-0.5</v>
      </c>
    </row>
    <row r="557" spans="1:18" x14ac:dyDescent="0.2">
      <c r="A557" t="s">
        <v>55</v>
      </c>
      <c r="B557" s="220">
        <v>38918</v>
      </c>
      <c r="D557" s="80">
        <v>8.0690000000000008</v>
      </c>
      <c r="E557" s="80">
        <v>32.340000000000003</v>
      </c>
      <c r="F557" s="80">
        <v>1.63</v>
      </c>
      <c r="G557" s="80">
        <v>27.9</v>
      </c>
      <c r="H557" s="80">
        <v>60.45</v>
      </c>
      <c r="I557" s="10"/>
      <c r="J557" s="80">
        <v>153</v>
      </c>
      <c r="K557" s="80">
        <v>-0.7</v>
      </c>
    </row>
    <row r="558" spans="1:18" x14ac:dyDescent="0.2">
      <c r="A558" t="s">
        <v>55</v>
      </c>
      <c r="B558" s="220">
        <v>38918</v>
      </c>
      <c r="D558" s="80">
        <v>9.1270000000000007</v>
      </c>
      <c r="E558" s="80">
        <v>31.58</v>
      </c>
      <c r="F558" s="80">
        <v>1.04</v>
      </c>
      <c r="G558" s="80">
        <v>17.600000000000001</v>
      </c>
      <c r="H558" s="80">
        <v>59.65</v>
      </c>
      <c r="I558" s="10"/>
      <c r="J558" s="80">
        <v>-115</v>
      </c>
      <c r="K558" s="80">
        <v>-0.1</v>
      </c>
    </row>
    <row r="559" spans="1:18" x14ac:dyDescent="0.2">
      <c r="A559" t="s">
        <v>55</v>
      </c>
      <c r="B559" s="220">
        <v>38918</v>
      </c>
      <c r="D559" s="80">
        <v>10.055</v>
      </c>
      <c r="E559" s="80">
        <v>28.52</v>
      </c>
      <c r="F559" s="80">
        <v>0.18</v>
      </c>
      <c r="G559" s="80">
        <v>2.9</v>
      </c>
      <c r="H559" s="80">
        <v>59.86</v>
      </c>
      <c r="I559" s="10"/>
      <c r="J559" s="80">
        <v>-119</v>
      </c>
      <c r="K559" s="80">
        <v>-0.8</v>
      </c>
    </row>
    <row r="560" spans="1:18" x14ac:dyDescent="0.2">
      <c r="A560" t="s">
        <v>55</v>
      </c>
      <c r="B560" s="220">
        <v>38918</v>
      </c>
      <c r="D560" s="80">
        <v>11.118</v>
      </c>
      <c r="E560" s="80">
        <v>25.75</v>
      </c>
      <c r="F560" s="80">
        <v>0.15</v>
      </c>
      <c r="G560" s="80">
        <v>2.2999999999999998</v>
      </c>
      <c r="H560" s="80">
        <v>59.38</v>
      </c>
      <c r="I560" s="10"/>
      <c r="J560" s="80">
        <v>-117</v>
      </c>
      <c r="K560" s="80">
        <v>-1.5</v>
      </c>
    </row>
    <row r="561" spans="1:18" x14ac:dyDescent="0.2">
      <c r="A561" t="s">
        <v>55</v>
      </c>
      <c r="B561" s="220">
        <v>38918</v>
      </c>
      <c r="D561" s="80">
        <v>11.111000000000001</v>
      </c>
      <c r="E561" s="80">
        <v>25.73</v>
      </c>
      <c r="F561" s="80">
        <v>0.13</v>
      </c>
      <c r="G561" s="80">
        <v>2</v>
      </c>
      <c r="H561" s="80">
        <v>59.36</v>
      </c>
      <c r="I561" s="10"/>
      <c r="J561" s="80">
        <v>-113</v>
      </c>
      <c r="K561" s="80">
        <v>-1.6</v>
      </c>
    </row>
    <row r="562" spans="1:18" x14ac:dyDescent="0.2">
      <c r="A562" t="s">
        <v>55</v>
      </c>
      <c r="B562" s="220">
        <v>38918</v>
      </c>
      <c r="D562" s="80">
        <v>12.074999999999999</v>
      </c>
      <c r="E562" s="80">
        <v>24.39</v>
      </c>
      <c r="F562" s="80">
        <v>0.12</v>
      </c>
      <c r="G562" s="80">
        <v>1.8</v>
      </c>
      <c r="H562" s="80">
        <v>59.24</v>
      </c>
      <c r="I562" s="10"/>
      <c r="J562" s="80">
        <v>-121</v>
      </c>
      <c r="K562" s="80">
        <v>-1.5</v>
      </c>
    </row>
    <row r="563" spans="1:18" x14ac:dyDescent="0.2">
      <c r="A563" t="s">
        <v>55</v>
      </c>
      <c r="B563" s="220">
        <v>38918</v>
      </c>
      <c r="D563" s="80">
        <v>13.038</v>
      </c>
      <c r="E563" s="80">
        <v>23.67</v>
      </c>
      <c r="F563" s="80">
        <v>0.1</v>
      </c>
      <c r="G563" s="80">
        <v>1.4</v>
      </c>
      <c r="H563" s="80">
        <v>59.14</v>
      </c>
      <c r="I563" s="10"/>
      <c r="J563" s="80">
        <v>-124</v>
      </c>
      <c r="K563" s="80">
        <v>-1.4</v>
      </c>
    </row>
    <row r="564" spans="1:18" x14ac:dyDescent="0.2">
      <c r="A564" t="s">
        <v>55</v>
      </c>
      <c r="B564" s="220">
        <v>38918</v>
      </c>
      <c r="D564" s="80">
        <v>13.986000000000001</v>
      </c>
      <c r="E564" s="80">
        <v>23.27</v>
      </c>
      <c r="F564" s="80">
        <v>0</v>
      </c>
      <c r="G564" s="80">
        <v>0</v>
      </c>
      <c r="H564" s="80">
        <v>59.11</v>
      </c>
      <c r="I564" s="10"/>
      <c r="J564" s="80">
        <v>-168</v>
      </c>
      <c r="K564" s="80">
        <v>0.2</v>
      </c>
    </row>
    <row r="565" spans="1:18" x14ac:dyDescent="0.2">
      <c r="A565" t="s">
        <v>55</v>
      </c>
      <c r="B565" s="220">
        <v>38918</v>
      </c>
      <c r="D565" s="80">
        <v>14.792999999999999</v>
      </c>
      <c r="E565" s="80">
        <v>23.15</v>
      </c>
      <c r="F565" s="80">
        <v>-0.05</v>
      </c>
      <c r="G565" s="80">
        <v>-0.7</v>
      </c>
      <c r="H565" s="80">
        <v>58.73</v>
      </c>
      <c r="I565" s="10"/>
      <c r="J565" s="80">
        <v>-181</v>
      </c>
      <c r="K565" s="80">
        <v>856.8</v>
      </c>
    </row>
    <row r="566" spans="1:18" x14ac:dyDescent="0.2">
      <c r="I566" s="10"/>
      <c r="J566" s="81"/>
      <c r="K566" s="87"/>
    </row>
    <row r="567" spans="1:18" x14ac:dyDescent="0.2">
      <c r="A567" t="s">
        <v>58</v>
      </c>
      <c r="B567" s="220">
        <v>38918</v>
      </c>
      <c r="D567" s="80">
        <v>0.497</v>
      </c>
      <c r="E567" s="80">
        <v>32.82</v>
      </c>
      <c r="F567" s="80">
        <v>5.91</v>
      </c>
      <c r="G567" s="80">
        <v>101.8</v>
      </c>
      <c r="H567" s="80">
        <v>60.03</v>
      </c>
      <c r="I567" s="10"/>
      <c r="J567" s="80">
        <v>133</v>
      </c>
      <c r="K567" s="80">
        <v>1146</v>
      </c>
      <c r="L567" s="137"/>
      <c r="M567" s="143">
        <v>1</v>
      </c>
      <c r="N567" s="86">
        <v>30.9</v>
      </c>
      <c r="O567" s="86">
        <v>26.4</v>
      </c>
      <c r="R567" s="53"/>
    </row>
    <row r="568" spans="1:18" x14ac:dyDescent="0.2">
      <c r="A568" t="s">
        <v>58</v>
      </c>
      <c r="B568" s="220">
        <v>38918</v>
      </c>
      <c r="D568" s="80">
        <v>1.0780000000000001</v>
      </c>
      <c r="E568" s="80">
        <v>32.72</v>
      </c>
      <c r="F568" s="80">
        <v>5.83</v>
      </c>
      <c r="G568" s="80">
        <v>100.3</v>
      </c>
      <c r="H568" s="80">
        <v>60.01</v>
      </c>
      <c r="I568" s="10"/>
      <c r="J568" s="80">
        <v>138</v>
      </c>
      <c r="K568" s="80">
        <v>-0.4</v>
      </c>
    </row>
    <row r="569" spans="1:18" x14ac:dyDescent="0.2">
      <c r="A569" t="s">
        <v>58</v>
      </c>
      <c r="B569" s="220">
        <v>38918</v>
      </c>
      <c r="D569" s="80">
        <v>3.0710000000000002</v>
      </c>
      <c r="E569" s="80">
        <v>32.549999999999997</v>
      </c>
      <c r="F569" s="80">
        <v>4.5199999999999996</v>
      </c>
      <c r="G569" s="80">
        <v>77.599999999999994</v>
      </c>
      <c r="H569" s="80">
        <v>60.22</v>
      </c>
      <c r="I569" s="10"/>
      <c r="J569" s="80">
        <v>140</v>
      </c>
      <c r="K569" s="80">
        <v>-0.5</v>
      </c>
    </row>
    <row r="570" spans="1:18" x14ac:dyDescent="0.2">
      <c r="A570" t="s">
        <v>58</v>
      </c>
      <c r="B570" s="220">
        <v>38918</v>
      </c>
      <c r="D570" s="80">
        <v>2.0379999999999998</v>
      </c>
      <c r="E570" s="80">
        <v>32.53</v>
      </c>
      <c r="F570" s="80">
        <v>4.6100000000000003</v>
      </c>
      <c r="G570" s="80">
        <v>79</v>
      </c>
      <c r="H570" s="80">
        <v>60.15</v>
      </c>
      <c r="I570" s="10"/>
      <c r="J570" s="80">
        <v>142</v>
      </c>
      <c r="K570" s="80">
        <v>-0.4</v>
      </c>
    </row>
    <row r="571" spans="1:18" x14ac:dyDescent="0.2">
      <c r="A571" t="s">
        <v>58</v>
      </c>
      <c r="B571" s="220">
        <v>38918</v>
      </c>
      <c r="D571" s="80">
        <v>4.0730000000000004</v>
      </c>
      <c r="E571" s="80">
        <v>32.54</v>
      </c>
      <c r="F571" s="80">
        <v>4.0199999999999996</v>
      </c>
      <c r="G571" s="80">
        <v>68.900000000000006</v>
      </c>
      <c r="H571" s="80">
        <v>60.26</v>
      </c>
      <c r="I571" s="10"/>
      <c r="J571" s="80">
        <v>142</v>
      </c>
      <c r="K571" s="80">
        <v>-0.6</v>
      </c>
    </row>
    <row r="572" spans="1:18" x14ac:dyDescent="0.2">
      <c r="A572" t="s">
        <v>58</v>
      </c>
      <c r="B572" s="220">
        <v>38918</v>
      </c>
      <c r="D572" s="80">
        <v>5.0179999999999998</v>
      </c>
      <c r="E572" s="80">
        <v>32.380000000000003</v>
      </c>
      <c r="F572" s="80">
        <v>1.68</v>
      </c>
      <c r="G572" s="80">
        <v>28.8</v>
      </c>
      <c r="H572" s="80">
        <v>60.36</v>
      </c>
      <c r="I572" s="10"/>
      <c r="J572" s="80">
        <v>143</v>
      </c>
      <c r="K572" s="80">
        <v>-1.1000000000000001</v>
      </c>
    </row>
    <row r="573" spans="1:18" x14ac:dyDescent="0.2">
      <c r="A573" t="s">
        <v>58</v>
      </c>
      <c r="B573" s="220">
        <v>38918</v>
      </c>
      <c r="D573" s="80">
        <v>6.093</v>
      </c>
      <c r="E573" s="80">
        <v>32.18</v>
      </c>
      <c r="F573" s="80">
        <v>0.82</v>
      </c>
      <c r="G573" s="80">
        <v>14</v>
      </c>
      <c r="H573" s="80">
        <v>60.33</v>
      </c>
      <c r="I573" s="10"/>
      <c r="J573" s="80">
        <v>141</v>
      </c>
      <c r="K573" s="80">
        <v>-1.6</v>
      </c>
    </row>
    <row r="574" spans="1:18" x14ac:dyDescent="0.2">
      <c r="A574" t="s">
        <v>58</v>
      </c>
      <c r="B574" s="220">
        <v>38918</v>
      </c>
      <c r="D574" s="80">
        <v>7.03</v>
      </c>
      <c r="E574" s="80">
        <v>31.77</v>
      </c>
      <c r="F574" s="80">
        <v>0.2</v>
      </c>
      <c r="G574" s="80">
        <v>3.4</v>
      </c>
      <c r="H574" s="80">
        <v>60.22</v>
      </c>
      <c r="I574" s="10"/>
      <c r="J574" s="80">
        <v>134</v>
      </c>
      <c r="K574" s="80">
        <v>-1.9</v>
      </c>
    </row>
    <row r="575" spans="1:18" x14ac:dyDescent="0.2">
      <c r="A575" t="s">
        <v>58</v>
      </c>
      <c r="B575" s="220">
        <v>38918</v>
      </c>
      <c r="D575" s="80">
        <v>8.1020000000000003</v>
      </c>
      <c r="E575" s="80">
        <v>31.56</v>
      </c>
      <c r="F575" s="80">
        <v>0.09</v>
      </c>
      <c r="G575" s="80">
        <v>1.5</v>
      </c>
      <c r="H575" s="80">
        <v>60.18</v>
      </c>
      <c r="I575" s="10"/>
      <c r="J575" s="80">
        <v>23</v>
      </c>
      <c r="K575" s="80">
        <v>-1.9</v>
      </c>
    </row>
    <row r="576" spans="1:18" x14ac:dyDescent="0.2">
      <c r="A576" t="s">
        <v>58</v>
      </c>
      <c r="B576" s="220">
        <v>38918</v>
      </c>
      <c r="D576" s="80">
        <v>8.9949999999999992</v>
      </c>
      <c r="E576" s="80">
        <v>30.77</v>
      </c>
      <c r="F576" s="80">
        <v>0.08</v>
      </c>
      <c r="G576" s="80">
        <v>1.3</v>
      </c>
      <c r="H576" s="80">
        <v>59.99</v>
      </c>
      <c r="I576" s="10"/>
      <c r="J576" s="80">
        <v>-64</v>
      </c>
      <c r="K576" s="80">
        <v>-1.4</v>
      </c>
    </row>
    <row r="577" spans="1:18" x14ac:dyDescent="0.2">
      <c r="A577" t="s">
        <v>58</v>
      </c>
      <c r="B577" s="220">
        <v>38918</v>
      </c>
      <c r="D577" s="80">
        <v>10.169</v>
      </c>
      <c r="E577" s="80">
        <v>28.47</v>
      </c>
      <c r="F577" s="80">
        <v>0.06</v>
      </c>
      <c r="G577" s="80">
        <v>1</v>
      </c>
      <c r="H577" s="80">
        <v>59.66</v>
      </c>
      <c r="I577" s="10"/>
      <c r="J577" s="80">
        <v>-106</v>
      </c>
      <c r="K577" s="80">
        <v>-1.3</v>
      </c>
    </row>
    <row r="578" spans="1:18" x14ac:dyDescent="0.2">
      <c r="A578" t="s">
        <v>58</v>
      </c>
      <c r="B578" s="220">
        <v>38918</v>
      </c>
      <c r="D578" s="80">
        <v>11.141</v>
      </c>
      <c r="E578" s="80">
        <v>25.15</v>
      </c>
      <c r="F578" s="80">
        <v>7.0000000000000007E-2</v>
      </c>
      <c r="G578" s="80">
        <v>1.1000000000000001</v>
      </c>
      <c r="H578" s="80">
        <v>59.14</v>
      </c>
      <c r="I578" s="10"/>
      <c r="J578" s="80">
        <v>-118</v>
      </c>
      <c r="K578" s="80">
        <v>-1.3</v>
      </c>
    </row>
    <row r="579" spans="1:18" x14ac:dyDescent="0.2">
      <c r="A579" t="s">
        <v>58</v>
      </c>
      <c r="B579" s="220">
        <v>38918</v>
      </c>
      <c r="D579" s="80">
        <v>12.11</v>
      </c>
      <c r="E579" s="80">
        <v>24.49</v>
      </c>
      <c r="F579" s="80">
        <v>0.13</v>
      </c>
      <c r="G579" s="80">
        <v>2</v>
      </c>
      <c r="H579" s="80">
        <v>59.22</v>
      </c>
      <c r="I579" s="10"/>
      <c r="J579" s="80">
        <v>-117</v>
      </c>
      <c r="K579" s="80">
        <v>-1.1000000000000001</v>
      </c>
    </row>
    <row r="580" spans="1:18" x14ac:dyDescent="0.2">
      <c r="A580" t="s">
        <v>58</v>
      </c>
      <c r="B580" s="220">
        <v>38918</v>
      </c>
      <c r="D580" s="80">
        <v>12.638999999999999</v>
      </c>
      <c r="E580" s="80">
        <v>24.45</v>
      </c>
      <c r="F580" s="80">
        <v>0.11</v>
      </c>
      <c r="G580" s="80">
        <v>1.7</v>
      </c>
      <c r="H580" s="80">
        <v>59.22</v>
      </c>
      <c r="I580" s="10"/>
      <c r="J580" s="80">
        <v>-121</v>
      </c>
      <c r="K580" s="80">
        <v>9.3000000000000007</v>
      </c>
    </row>
    <row r="581" spans="1:18" x14ac:dyDescent="0.2">
      <c r="A581" t="s">
        <v>58</v>
      </c>
      <c r="B581" s="220">
        <v>38918</v>
      </c>
      <c r="D581" s="80">
        <v>0.245</v>
      </c>
      <c r="E581" s="80">
        <v>32.47</v>
      </c>
      <c r="F581" s="80">
        <v>2.6</v>
      </c>
      <c r="G581" s="80">
        <v>44.4</v>
      </c>
      <c r="H581" s="80">
        <v>58.96</v>
      </c>
      <c r="I581" s="10"/>
      <c r="J581" s="80">
        <v>141</v>
      </c>
      <c r="K581" s="80">
        <v>-0.6</v>
      </c>
    </row>
    <row r="582" spans="1:18" x14ac:dyDescent="0.2">
      <c r="A582" t="s">
        <v>58</v>
      </c>
      <c r="B582" s="220">
        <v>38918</v>
      </c>
      <c r="D582" s="80">
        <v>1.04</v>
      </c>
      <c r="E582" s="80">
        <v>32.11</v>
      </c>
      <c r="F582" s="80">
        <v>3</v>
      </c>
      <c r="G582" s="80">
        <v>51.2</v>
      </c>
      <c r="H582" s="80">
        <v>60.19</v>
      </c>
      <c r="I582" s="10"/>
      <c r="J582" s="80">
        <v>143</v>
      </c>
      <c r="K582" s="80">
        <v>-0.3</v>
      </c>
    </row>
    <row r="583" spans="1:18" x14ac:dyDescent="0.2">
      <c r="I583" s="10"/>
      <c r="J583" s="81"/>
      <c r="K583" s="87"/>
    </row>
    <row r="584" spans="1:18" x14ac:dyDescent="0.2">
      <c r="A584" t="s">
        <v>61</v>
      </c>
      <c r="B584" s="220">
        <v>38918</v>
      </c>
      <c r="D584" s="80"/>
      <c r="E584" s="80">
        <v>32.14</v>
      </c>
      <c r="F584" s="80">
        <v>2.76</v>
      </c>
      <c r="G584" s="80">
        <v>47.1</v>
      </c>
      <c r="H584" s="80">
        <v>60.58</v>
      </c>
      <c r="J584" s="80">
        <v>132</v>
      </c>
      <c r="K584" s="80">
        <v>-0.2</v>
      </c>
      <c r="L584" s="137"/>
      <c r="M584" s="143">
        <v>1</v>
      </c>
      <c r="N584" s="86">
        <v>23.3</v>
      </c>
      <c r="O584" s="86">
        <v>23.9</v>
      </c>
      <c r="R584" s="53"/>
    </row>
    <row r="585" spans="1:18" x14ac:dyDescent="0.2">
      <c r="A585" t="s">
        <v>61</v>
      </c>
      <c r="B585" s="220">
        <v>38918</v>
      </c>
      <c r="D585" s="80"/>
      <c r="E585" s="80">
        <v>32.479999999999997</v>
      </c>
      <c r="F585" s="80">
        <v>2.54</v>
      </c>
      <c r="G585" s="80">
        <v>43.5</v>
      </c>
      <c r="H585" s="80">
        <v>60.33</v>
      </c>
      <c r="J585" s="80">
        <v>128.9</v>
      </c>
      <c r="K585" s="80">
        <v>-0.4</v>
      </c>
    </row>
    <row r="586" spans="1:18" x14ac:dyDescent="0.2">
      <c r="A586" t="s">
        <v>61</v>
      </c>
      <c r="B586" s="220">
        <v>38918</v>
      </c>
      <c r="D586" s="80"/>
      <c r="E586" s="80">
        <v>32.090000000000003</v>
      </c>
      <c r="F586" s="80">
        <v>2.73</v>
      </c>
      <c r="G586" s="80">
        <v>46.6</v>
      </c>
      <c r="H586" s="80">
        <v>60.17</v>
      </c>
      <c r="J586" s="80">
        <v>132.30000000000001</v>
      </c>
      <c r="K586" s="80">
        <v>-0.2</v>
      </c>
    </row>
    <row r="587" spans="1:18" x14ac:dyDescent="0.2">
      <c r="A587" t="s">
        <v>61</v>
      </c>
      <c r="B587" s="220">
        <v>38918</v>
      </c>
      <c r="D587" s="80"/>
      <c r="E587" s="80">
        <v>31.9</v>
      </c>
      <c r="F587" s="80">
        <v>2.72</v>
      </c>
      <c r="G587" s="80">
        <v>46.2</v>
      </c>
      <c r="H587" s="80">
        <v>60.17</v>
      </c>
      <c r="J587" s="80">
        <v>134.6</v>
      </c>
      <c r="K587" s="80">
        <v>-0.2</v>
      </c>
    </row>
    <row r="588" spans="1:18" x14ac:dyDescent="0.2">
      <c r="A588" t="s">
        <v>61</v>
      </c>
      <c r="B588" s="220">
        <v>38918</v>
      </c>
      <c r="D588" s="80"/>
      <c r="E588" s="80">
        <v>31.84</v>
      </c>
      <c r="F588" s="80">
        <v>2.2000000000000002</v>
      </c>
      <c r="G588" s="80">
        <v>37.1</v>
      </c>
      <c r="H588" s="80">
        <v>58.98</v>
      </c>
      <c r="J588" s="80">
        <v>134.9</v>
      </c>
      <c r="K588" s="80">
        <v>-0.5</v>
      </c>
    </row>
    <row r="589" spans="1:18" x14ac:dyDescent="0.2">
      <c r="A589" t="s">
        <v>61</v>
      </c>
      <c r="B589" s="220">
        <v>38918</v>
      </c>
      <c r="D589" s="80"/>
      <c r="E589" s="80">
        <v>31.74</v>
      </c>
      <c r="F589" s="80">
        <v>1.65</v>
      </c>
      <c r="G589" s="80">
        <v>28</v>
      </c>
      <c r="H589" s="80">
        <v>60.19</v>
      </c>
      <c r="J589" s="80">
        <v>135.5</v>
      </c>
      <c r="K589" s="80">
        <v>-0.5</v>
      </c>
    </row>
    <row r="590" spans="1:18" x14ac:dyDescent="0.2">
      <c r="A590" t="s">
        <v>61</v>
      </c>
      <c r="B590" s="220">
        <v>38918</v>
      </c>
      <c r="D590" s="80"/>
      <c r="E590" s="80">
        <v>31.75</v>
      </c>
      <c r="F590" s="80">
        <v>1.31</v>
      </c>
      <c r="G590" s="80">
        <v>22.2</v>
      </c>
      <c r="H590" s="80">
        <v>60.15</v>
      </c>
      <c r="J590" s="80">
        <v>135.1</v>
      </c>
      <c r="K590" s="80">
        <v>-0.4</v>
      </c>
    </row>
    <row r="591" spans="1:18" x14ac:dyDescent="0.2">
      <c r="A591" t="s">
        <v>61</v>
      </c>
      <c r="B591" s="220">
        <v>38918</v>
      </c>
      <c r="D591" s="80"/>
      <c r="E591" s="80">
        <v>31.62</v>
      </c>
      <c r="F591" s="80">
        <v>0.85</v>
      </c>
      <c r="G591" s="80">
        <v>14.3</v>
      </c>
      <c r="H591" s="80">
        <v>60.17</v>
      </c>
      <c r="J591" s="80">
        <v>134.80000000000001</v>
      </c>
      <c r="K591" s="80">
        <v>-1.1000000000000001</v>
      </c>
    </row>
    <row r="592" spans="1:18" x14ac:dyDescent="0.2">
      <c r="A592" t="s">
        <v>61</v>
      </c>
      <c r="B592" s="220">
        <v>38918</v>
      </c>
      <c r="D592" s="80"/>
      <c r="E592" s="80">
        <v>31.48</v>
      </c>
      <c r="F592" s="80">
        <v>0.12</v>
      </c>
      <c r="G592" s="80">
        <v>2</v>
      </c>
      <c r="H592" s="80">
        <v>60.1</v>
      </c>
      <c r="J592" s="80">
        <v>107.6</v>
      </c>
      <c r="K592" s="80">
        <v>-1.2</v>
      </c>
    </row>
    <row r="593" spans="1:18" x14ac:dyDescent="0.2">
      <c r="A593" t="s">
        <v>61</v>
      </c>
      <c r="B593" s="220">
        <v>38918</v>
      </c>
      <c r="D593" s="80"/>
      <c r="E593" s="80">
        <v>30.93</v>
      </c>
      <c r="F593" s="80">
        <v>0.11</v>
      </c>
      <c r="G593" s="80">
        <v>1.9</v>
      </c>
      <c r="H593" s="80">
        <v>59.96</v>
      </c>
      <c r="J593" s="80">
        <v>100</v>
      </c>
      <c r="K593" s="80">
        <v>-1.3</v>
      </c>
    </row>
    <row r="594" spans="1:18" x14ac:dyDescent="0.2">
      <c r="A594" t="s">
        <v>61</v>
      </c>
      <c r="B594" s="220">
        <v>38918</v>
      </c>
      <c r="D594" s="80"/>
      <c r="E594" s="80">
        <v>29.16</v>
      </c>
      <c r="F594" s="80">
        <v>0.48</v>
      </c>
      <c r="G594" s="80">
        <v>7.7</v>
      </c>
      <c r="H594" s="80">
        <v>59.75</v>
      </c>
      <c r="J594" s="80">
        <v>105</v>
      </c>
      <c r="K594" s="80">
        <v>-1.1000000000000001</v>
      </c>
    </row>
    <row r="595" spans="1:18" x14ac:dyDescent="0.2">
      <c r="A595" t="s">
        <v>61</v>
      </c>
      <c r="B595" s="220">
        <v>38918</v>
      </c>
      <c r="D595" s="80"/>
      <c r="E595" s="80">
        <v>28.11</v>
      </c>
      <c r="F595" s="80">
        <v>0.38</v>
      </c>
      <c r="G595" s="80">
        <v>6</v>
      </c>
      <c r="H595" s="80">
        <v>59.31</v>
      </c>
      <c r="J595" s="80">
        <v>113.9</v>
      </c>
      <c r="K595" s="80">
        <v>-1</v>
      </c>
    </row>
    <row r="596" spans="1:18" x14ac:dyDescent="0.2">
      <c r="A596" t="s">
        <v>61</v>
      </c>
      <c r="B596" s="220">
        <v>38918</v>
      </c>
      <c r="D596" s="80"/>
      <c r="E596" s="80">
        <v>25.94</v>
      </c>
      <c r="F596" s="80">
        <v>0.3</v>
      </c>
      <c r="G596" s="80">
        <v>4.5999999999999996</v>
      </c>
      <c r="H596" s="80">
        <v>59.34</v>
      </c>
      <c r="J596" s="80">
        <v>131.5</v>
      </c>
      <c r="K596" s="80">
        <v>-1.2</v>
      </c>
    </row>
    <row r="597" spans="1:18" x14ac:dyDescent="0.2">
      <c r="A597" t="s">
        <v>61</v>
      </c>
      <c r="B597" s="220">
        <v>38918</v>
      </c>
      <c r="D597" s="80"/>
      <c r="E597" s="80">
        <v>25.17</v>
      </c>
      <c r="F597" s="80">
        <v>0.32</v>
      </c>
      <c r="G597" s="80">
        <v>4.9000000000000004</v>
      </c>
      <c r="H597" s="80">
        <v>59.21</v>
      </c>
      <c r="J597" s="80">
        <v>140.30000000000001</v>
      </c>
      <c r="K597" s="80">
        <v>-1.4</v>
      </c>
    </row>
    <row r="598" spans="1:18" x14ac:dyDescent="0.2">
      <c r="A598" t="s">
        <v>61</v>
      </c>
      <c r="B598" s="220">
        <v>38918</v>
      </c>
      <c r="D598" s="80"/>
      <c r="E598" s="80">
        <v>25.02</v>
      </c>
      <c r="F598" s="80">
        <v>0.17</v>
      </c>
      <c r="G598" s="80">
        <v>2.6</v>
      </c>
      <c r="H598" s="80">
        <v>59.22</v>
      </c>
      <c r="J598" s="80">
        <v>148.1</v>
      </c>
      <c r="K598" s="80">
        <v>-1.2</v>
      </c>
    </row>
    <row r="599" spans="1:18" x14ac:dyDescent="0.2">
      <c r="A599" t="s">
        <v>61</v>
      </c>
      <c r="B599" s="220">
        <v>38918</v>
      </c>
      <c r="D599" s="80"/>
      <c r="E599" s="80">
        <v>24.9</v>
      </c>
      <c r="F599" s="80">
        <v>0.23</v>
      </c>
      <c r="G599" s="80">
        <v>3.5</v>
      </c>
      <c r="H599" s="80">
        <v>59.22</v>
      </c>
      <c r="J599" s="80">
        <v>146.6</v>
      </c>
      <c r="K599" s="80">
        <v>-1.6</v>
      </c>
    </row>
    <row r="600" spans="1:18" x14ac:dyDescent="0.2">
      <c r="A600" t="s">
        <v>61</v>
      </c>
      <c r="B600" s="220">
        <v>38918</v>
      </c>
      <c r="E600" s="80">
        <v>24.71</v>
      </c>
      <c r="F600" s="80">
        <v>0.31</v>
      </c>
      <c r="G600" s="80">
        <v>4.5999999999999996</v>
      </c>
      <c r="H600" s="80">
        <v>59.22</v>
      </c>
      <c r="J600" s="80">
        <v>174</v>
      </c>
      <c r="K600" s="80">
        <v>-1.5</v>
      </c>
    </row>
    <row r="601" spans="1:18" x14ac:dyDescent="0.2">
      <c r="A601" t="s">
        <v>61</v>
      </c>
      <c r="B601" s="220">
        <v>38918</v>
      </c>
      <c r="E601" s="80">
        <v>24.54</v>
      </c>
      <c r="F601" s="80">
        <v>0.15</v>
      </c>
      <c r="G601" s="80">
        <v>2.2999999999999998</v>
      </c>
      <c r="H601" s="80">
        <v>58.98</v>
      </c>
      <c r="J601" s="80">
        <v>192.6</v>
      </c>
      <c r="K601" s="80">
        <v>1081.3</v>
      </c>
    </row>
    <row r="604" spans="1:18" x14ac:dyDescent="0.2">
      <c r="B604" s="220">
        <v>39041</v>
      </c>
      <c r="E604" s="156" t="s">
        <v>126</v>
      </c>
      <c r="M604" s="233">
        <v>39041</v>
      </c>
    </row>
    <row r="605" spans="1:18" x14ac:dyDescent="0.2">
      <c r="A605" t="s">
        <v>7</v>
      </c>
      <c r="E605" s="156"/>
      <c r="M605" s="233"/>
    </row>
    <row r="606" spans="1:18" x14ac:dyDescent="0.2">
      <c r="A606" t="s">
        <v>36</v>
      </c>
      <c r="E606" s="156"/>
      <c r="M606" s="233"/>
    </row>
    <row r="607" spans="1:18" x14ac:dyDescent="0.2">
      <c r="A607" t="s">
        <v>72</v>
      </c>
      <c r="E607" s="156"/>
      <c r="M607" s="233"/>
    </row>
    <row r="608" spans="1:18" x14ac:dyDescent="0.2">
      <c r="A608" s="137" t="s">
        <v>100</v>
      </c>
      <c r="M608" s="80">
        <v>1.6</v>
      </c>
      <c r="N608" s="87">
        <v>20.002400000000002</v>
      </c>
      <c r="O608" s="87">
        <v>22.41536</v>
      </c>
      <c r="R608" s="53"/>
    </row>
    <row r="609" spans="1:18" x14ac:dyDescent="0.2">
      <c r="A609" s="137" t="s">
        <v>101</v>
      </c>
      <c r="M609" s="80">
        <v>1.2</v>
      </c>
      <c r="N609" s="87">
        <v>21.45692</v>
      </c>
      <c r="O609" s="87">
        <v>21.924440000000001</v>
      </c>
      <c r="R609" s="53"/>
    </row>
    <row r="610" spans="1:18" x14ac:dyDescent="0.2">
      <c r="A610" s="137" t="s">
        <v>102</v>
      </c>
      <c r="M610" s="80">
        <v>1.5</v>
      </c>
      <c r="N610" s="87">
        <v>32.287039999999998</v>
      </c>
      <c r="O610" s="87">
        <v>31.026880000000006</v>
      </c>
      <c r="R610" s="53"/>
    </row>
    <row r="611" spans="1:18" x14ac:dyDescent="0.2">
      <c r="N611" s="185"/>
      <c r="O611" s="185"/>
    </row>
    <row r="612" spans="1:18" x14ac:dyDescent="0.2">
      <c r="A612" t="s">
        <v>7</v>
      </c>
      <c r="B612" s="220">
        <v>39134</v>
      </c>
      <c r="D612" s="82">
        <v>0.47</v>
      </c>
      <c r="E612" s="82">
        <v>15.37</v>
      </c>
      <c r="F612" s="82">
        <v>9.74</v>
      </c>
      <c r="G612" s="87">
        <v>97.4</v>
      </c>
      <c r="H612" s="152">
        <v>2.8959999999999999</v>
      </c>
      <c r="I612" s="82">
        <v>7.71</v>
      </c>
      <c r="N612" s="185"/>
      <c r="O612" s="185"/>
    </row>
    <row r="613" spans="1:18" x14ac:dyDescent="0.2">
      <c r="N613" s="185"/>
      <c r="O613" s="185"/>
    </row>
    <row r="614" spans="1:18" x14ac:dyDescent="0.2">
      <c r="A614" t="s">
        <v>36</v>
      </c>
      <c r="B614" s="220">
        <v>39134</v>
      </c>
      <c r="D614" s="82">
        <v>0.32</v>
      </c>
      <c r="E614" s="82">
        <v>16.260000000000002</v>
      </c>
      <c r="F614" s="82">
        <v>9.66</v>
      </c>
      <c r="G614" s="87">
        <v>98.4</v>
      </c>
      <c r="H614" s="152">
        <v>3.62</v>
      </c>
      <c r="I614" s="82">
        <v>7.58</v>
      </c>
      <c r="N614" s="185"/>
      <c r="O614" s="185"/>
    </row>
    <row r="615" spans="1:18" x14ac:dyDescent="0.2">
      <c r="H615" s="152"/>
      <c r="N615" s="185"/>
      <c r="O615" s="185"/>
    </row>
    <row r="616" spans="1:18" x14ac:dyDescent="0.2">
      <c r="A616" t="s">
        <v>72</v>
      </c>
      <c r="B616" s="220">
        <v>39134</v>
      </c>
      <c r="D616" s="82">
        <v>0.26</v>
      </c>
      <c r="E616" s="82">
        <v>17.25</v>
      </c>
      <c r="F616" s="82">
        <v>9.07</v>
      </c>
      <c r="G616" s="87">
        <v>94.3</v>
      </c>
      <c r="H616" s="152">
        <v>1.49</v>
      </c>
      <c r="I616" s="82">
        <v>8.32</v>
      </c>
      <c r="N616" s="185"/>
      <c r="O616" s="185"/>
    </row>
    <row r="617" spans="1:18" x14ac:dyDescent="0.2">
      <c r="H617" s="152"/>
      <c r="N617" s="185"/>
      <c r="O617" s="185"/>
    </row>
    <row r="618" spans="1:18" x14ac:dyDescent="0.2">
      <c r="A618" t="s">
        <v>131</v>
      </c>
      <c r="N618" s="185"/>
      <c r="O618" s="185"/>
    </row>
    <row r="619" spans="1:18" x14ac:dyDescent="0.2">
      <c r="A619" t="s">
        <v>55</v>
      </c>
      <c r="B619" s="220">
        <v>39134</v>
      </c>
      <c r="D619" s="82">
        <v>0.34</v>
      </c>
      <c r="E619" s="82">
        <v>19.600000000000001</v>
      </c>
      <c r="F619" s="158">
        <v>12.9</v>
      </c>
      <c r="H619" s="82">
        <v>60.4</v>
      </c>
      <c r="I619" s="82">
        <v>8.85</v>
      </c>
      <c r="J619" s="158">
        <v>292</v>
      </c>
      <c r="K619" s="86">
        <v>12.2</v>
      </c>
      <c r="M619" s="80">
        <v>0.3</v>
      </c>
      <c r="N619" s="143">
        <v>601.28</v>
      </c>
      <c r="O619" s="143">
        <v>694.73</v>
      </c>
      <c r="P619" s="143">
        <v>99.96</v>
      </c>
      <c r="Q619" s="143">
        <v>107.44</v>
      </c>
    </row>
    <row r="620" spans="1:18" x14ac:dyDescent="0.2">
      <c r="A620" t="s">
        <v>55</v>
      </c>
      <c r="B620" s="220">
        <v>39134</v>
      </c>
      <c r="D620" s="82">
        <v>1</v>
      </c>
      <c r="E620" s="82">
        <v>15.05</v>
      </c>
      <c r="F620" s="158">
        <v>10.3</v>
      </c>
      <c r="H620" s="82">
        <v>60.42</v>
      </c>
      <c r="I620" s="82">
        <v>8.57</v>
      </c>
      <c r="J620" s="158">
        <v>296</v>
      </c>
      <c r="K620" s="86">
        <v>12.2</v>
      </c>
      <c r="N620" s="143">
        <v>685.96</v>
      </c>
      <c r="O620" s="143">
        <v>787.57</v>
      </c>
    </row>
    <row r="621" spans="1:18" x14ac:dyDescent="0.2">
      <c r="A621" t="s">
        <v>55</v>
      </c>
      <c r="B621" s="220">
        <v>39134</v>
      </c>
      <c r="D621" s="82">
        <v>1.96</v>
      </c>
      <c r="E621" s="82">
        <v>14.77</v>
      </c>
      <c r="F621" s="158">
        <v>10.8</v>
      </c>
      <c r="H621" s="82">
        <v>60.42</v>
      </c>
      <c r="I621" s="82">
        <v>8.52</v>
      </c>
      <c r="J621" s="159">
        <v>295</v>
      </c>
      <c r="K621" s="86">
        <v>12.2</v>
      </c>
    </row>
    <row r="622" spans="1:18" x14ac:dyDescent="0.2">
      <c r="A622" t="s">
        <v>55</v>
      </c>
      <c r="B622" s="220">
        <v>39134</v>
      </c>
      <c r="D622" s="82">
        <v>2.98</v>
      </c>
      <c r="E622" s="82">
        <v>14.67</v>
      </c>
      <c r="F622" s="160">
        <v>11.05</v>
      </c>
      <c r="H622" s="82">
        <v>60.43</v>
      </c>
      <c r="I622" s="82">
        <v>8.5</v>
      </c>
      <c r="J622" s="160">
        <v>295</v>
      </c>
      <c r="K622" s="86">
        <v>12.2</v>
      </c>
    </row>
    <row r="623" spans="1:18" x14ac:dyDescent="0.2">
      <c r="A623" t="s">
        <v>55</v>
      </c>
      <c r="B623" s="220">
        <v>39134</v>
      </c>
      <c r="D623" s="82">
        <v>3.97</v>
      </c>
      <c r="E623" s="82">
        <v>14.25</v>
      </c>
      <c r="F623" s="158">
        <v>10.6</v>
      </c>
      <c r="H623" s="82">
        <v>60.53</v>
      </c>
      <c r="I623" s="82">
        <v>8.42</v>
      </c>
      <c r="J623" s="158">
        <v>295</v>
      </c>
      <c r="K623" s="86">
        <v>12.2</v>
      </c>
    </row>
    <row r="624" spans="1:18" x14ac:dyDescent="0.2">
      <c r="A624" t="s">
        <v>55</v>
      </c>
      <c r="B624" s="220">
        <v>39134</v>
      </c>
      <c r="D624" s="82">
        <v>5</v>
      </c>
      <c r="E624" s="82">
        <v>13.59</v>
      </c>
      <c r="F624" s="158">
        <v>10.5</v>
      </c>
      <c r="H624" s="82">
        <v>60.69</v>
      </c>
      <c r="I624" s="82">
        <v>8.35</v>
      </c>
      <c r="J624" s="158">
        <v>295</v>
      </c>
      <c r="K624" s="86">
        <v>12.2</v>
      </c>
    </row>
    <row r="625" spans="1:17" x14ac:dyDescent="0.2">
      <c r="A625" t="s">
        <v>55</v>
      </c>
      <c r="B625" s="220">
        <v>39134</v>
      </c>
      <c r="D625" s="82">
        <v>6.05</v>
      </c>
      <c r="E625" s="82">
        <v>12.99</v>
      </c>
      <c r="F625" s="158">
        <v>9.75</v>
      </c>
      <c r="H625" s="82">
        <v>60.87</v>
      </c>
      <c r="I625" s="82">
        <v>8.24</v>
      </c>
      <c r="J625" s="158">
        <v>296</v>
      </c>
      <c r="K625" s="86">
        <v>12.3</v>
      </c>
    </row>
    <row r="626" spans="1:17" x14ac:dyDescent="0.2">
      <c r="A626" t="s">
        <v>55</v>
      </c>
      <c r="B626" s="220">
        <v>39134</v>
      </c>
      <c r="D626" s="82">
        <v>7.03</v>
      </c>
      <c r="E626" s="82">
        <v>12.49</v>
      </c>
      <c r="F626" s="158">
        <v>9.4600000000000009</v>
      </c>
      <c r="H626" s="82">
        <v>60.97</v>
      </c>
      <c r="I626" s="82">
        <v>8.17</v>
      </c>
      <c r="J626" s="158">
        <v>296</v>
      </c>
      <c r="K626" s="86">
        <v>12.3</v>
      </c>
    </row>
    <row r="627" spans="1:17" x14ac:dyDescent="0.2">
      <c r="A627" t="s">
        <v>55</v>
      </c>
      <c r="B627" s="220">
        <v>39134</v>
      </c>
      <c r="D627" s="82">
        <v>8.02</v>
      </c>
      <c r="E627" s="82">
        <v>12.45</v>
      </c>
      <c r="F627" s="158">
        <v>9.42</v>
      </c>
      <c r="H627" s="82">
        <v>60.99</v>
      </c>
      <c r="I627" s="82">
        <v>8.15</v>
      </c>
      <c r="J627" s="158">
        <v>296</v>
      </c>
      <c r="K627" s="86">
        <v>12.3</v>
      </c>
    </row>
    <row r="628" spans="1:17" x14ac:dyDescent="0.2">
      <c r="A628" t="s">
        <v>55</v>
      </c>
      <c r="B628" s="220">
        <v>39134</v>
      </c>
      <c r="D628" s="82">
        <v>8.9700000000000006</v>
      </c>
      <c r="E628" s="82">
        <v>12.42</v>
      </c>
      <c r="F628" s="158">
        <v>9.36</v>
      </c>
      <c r="H628" s="82">
        <v>61</v>
      </c>
      <c r="I628" s="82">
        <v>8.14</v>
      </c>
      <c r="J628" s="158">
        <v>296</v>
      </c>
      <c r="K628" s="86">
        <v>12.3</v>
      </c>
    </row>
    <row r="629" spans="1:17" x14ac:dyDescent="0.2">
      <c r="A629" t="s">
        <v>55</v>
      </c>
      <c r="B629" s="220">
        <v>39134</v>
      </c>
      <c r="D629" s="82">
        <v>9.9600000000000009</v>
      </c>
      <c r="E629" s="82">
        <v>12.39</v>
      </c>
      <c r="F629" s="158">
        <v>8.66</v>
      </c>
      <c r="H629" s="82">
        <v>61</v>
      </c>
      <c r="I629" s="82">
        <v>8.15</v>
      </c>
      <c r="J629" s="158">
        <v>296</v>
      </c>
      <c r="K629" s="86">
        <v>12.3</v>
      </c>
    </row>
    <row r="630" spans="1:17" x14ac:dyDescent="0.2">
      <c r="A630" t="s">
        <v>55</v>
      </c>
      <c r="B630" s="220">
        <v>39134</v>
      </c>
      <c r="D630" s="82">
        <v>10.94</v>
      </c>
      <c r="E630" s="82">
        <v>12.35</v>
      </c>
      <c r="F630" s="158">
        <v>7.82</v>
      </c>
      <c r="H630" s="82">
        <v>61.05</v>
      </c>
      <c r="I630" s="82">
        <v>8.1300000000000008</v>
      </c>
      <c r="J630" s="159">
        <v>297</v>
      </c>
      <c r="K630" s="86">
        <v>12.3</v>
      </c>
    </row>
    <row r="631" spans="1:17" x14ac:dyDescent="0.2">
      <c r="A631" t="s">
        <v>55</v>
      </c>
      <c r="B631" s="220">
        <v>39134</v>
      </c>
      <c r="D631" s="82">
        <v>11.92</v>
      </c>
      <c r="E631" s="82">
        <v>12.32</v>
      </c>
      <c r="F631" s="158">
        <v>7.58</v>
      </c>
      <c r="H631" s="82">
        <v>61.05</v>
      </c>
      <c r="I631" s="82">
        <v>8.1300000000000008</v>
      </c>
      <c r="J631" s="158">
        <v>297</v>
      </c>
      <c r="K631" s="86">
        <v>12.3</v>
      </c>
    </row>
    <row r="632" spans="1:17" x14ac:dyDescent="0.2">
      <c r="A632" t="s">
        <v>55</v>
      </c>
      <c r="B632" s="220">
        <v>39134</v>
      </c>
      <c r="D632" s="82">
        <v>13.05</v>
      </c>
      <c r="E632" s="82">
        <v>12.31</v>
      </c>
      <c r="F632" s="158">
        <v>7.32</v>
      </c>
      <c r="H632" s="82">
        <v>61.06</v>
      </c>
      <c r="I632" s="82">
        <v>8.1300000000000008</v>
      </c>
      <c r="J632" s="158">
        <v>297</v>
      </c>
      <c r="K632" s="86">
        <v>12.3</v>
      </c>
    </row>
    <row r="633" spans="1:17" x14ac:dyDescent="0.2">
      <c r="A633" t="s">
        <v>55</v>
      </c>
      <c r="B633" s="220">
        <v>39134</v>
      </c>
      <c r="D633" s="82">
        <v>14.01</v>
      </c>
      <c r="E633" s="82">
        <v>12.31</v>
      </c>
      <c r="F633" s="158">
        <v>6.71</v>
      </c>
      <c r="H633" s="82">
        <v>61.07</v>
      </c>
      <c r="I633" s="82">
        <v>8.1300000000000008</v>
      </c>
      <c r="J633" s="158">
        <v>100</v>
      </c>
      <c r="K633" s="86">
        <v>12.3</v>
      </c>
    </row>
    <row r="634" spans="1:17" x14ac:dyDescent="0.2">
      <c r="A634" t="s">
        <v>55</v>
      </c>
      <c r="B634" s="220">
        <v>39134</v>
      </c>
      <c r="D634" s="82">
        <v>14.49</v>
      </c>
      <c r="E634" s="82">
        <v>12.31</v>
      </c>
      <c r="F634" s="160">
        <v>6.59</v>
      </c>
      <c r="H634" s="82">
        <v>61.08</v>
      </c>
      <c r="I634" s="82">
        <v>8.14</v>
      </c>
      <c r="J634" s="160">
        <v>97</v>
      </c>
      <c r="K634" s="86">
        <v>12.3</v>
      </c>
    </row>
    <row r="636" spans="1:17" x14ac:dyDescent="0.2">
      <c r="A636" t="s">
        <v>58</v>
      </c>
      <c r="B636" s="220">
        <v>39134</v>
      </c>
      <c r="D636" s="82">
        <v>0.34</v>
      </c>
      <c r="E636" s="82">
        <v>18.62</v>
      </c>
      <c r="F636" s="158">
        <v>15.5</v>
      </c>
      <c r="G636" s="82">
        <v>165.81182101023654</v>
      </c>
      <c r="H636" s="82">
        <v>59.94</v>
      </c>
      <c r="I636" s="82">
        <v>8.8000000000000007</v>
      </c>
      <c r="J636" s="158">
        <v>275</v>
      </c>
      <c r="K636" s="86">
        <v>12.2</v>
      </c>
      <c r="M636" s="80">
        <v>0.7</v>
      </c>
      <c r="N636" s="143">
        <v>192.37</v>
      </c>
      <c r="O636" s="143">
        <v>243.5</v>
      </c>
      <c r="P636" s="143">
        <v>15.93</v>
      </c>
      <c r="Q636" s="143">
        <v>26.47</v>
      </c>
    </row>
    <row r="637" spans="1:17" x14ac:dyDescent="0.2">
      <c r="A637" t="s">
        <v>58</v>
      </c>
      <c r="B637" s="220">
        <v>39134</v>
      </c>
      <c r="D637" s="82">
        <v>1.02</v>
      </c>
      <c r="E637" s="82">
        <v>15.26</v>
      </c>
      <c r="F637" s="158">
        <v>15.08</v>
      </c>
      <c r="H637" s="82">
        <v>59.87</v>
      </c>
      <c r="I637" s="82">
        <v>8.6</v>
      </c>
      <c r="J637" s="158">
        <v>281</v>
      </c>
      <c r="K637" s="86">
        <v>12.3</v>
      </c>
      <c r="N637" s="143">
        <v>209.68</v>
      </c>
      <c r="O637" s="143">
        <v>269.18</v>
      </c>
    </row>
    <row r="638" spans="1:17" x14ac:dyDescent="0.2">
      <c r="A638" t="s">
        <v>58</v>
      </c>
      <c r="B638" s="220">
        <v>39134</v>
      </c>
      <c r="D638" s="82">
        <v>1.97</v>
      </c>
      <c r="E638" s="82">
        <v>15.11</v>
      </c>
      <c r="F638" s="158">
        <v>13.4</v>
      </c>
      <c r="H638" s="82">
        <v>60.12</v>
      </c>
      <c r="I638" s="82">
        <v>8.51</v>
      </c>
      <c r="J638" s="158">
        <v>284</v>
      </c>
      <c r="K638" s="86">
        <v>12.3</v>
      </c>
    </row>
    <row r="639" spans="1:17" x14ac:dyDescent="0.2">
      <c r="A639" t="s">
        <v>58</v>
      </c>
      <c r="B639" s="220">
        <v>39134</v>
      </c>
      <c r="D639" s="82">
        <v>3.01</v>
      </c>
      <c r="E639" s="82">
        <v>14.83</v>
      </c>
      <c r="F639" s="158">
        <v>13.37</v>
      </c>
      <c r="H639" s="82">
        <v>60.41</v>
      </c>
      <c r="I639" s="82">
        <v>8.48</v>
      </c>
      <c r="J639" s="158">
        <v>285</v>
      </c>
      <c r="K639" s="86">
        <v>12.3</v>
      </c>
    </row>
    <row r="640" spans="1:17" x14ac:dyDescent="0.2">
      <c r="A640" t="s">
        <v>58</v>
      </c>
      <c r="B640" s="220">
        <v>39134</v>
      </c>
      <c r="D640" s="82">
        <v>3.93</v>
      </c>
      <c r="E640" s="82">
        <v>14.72</v>
      </c>
      <c r="F640" s="160">
        <v>13.9</v>
      </c>
      <c r="H640" s="82">
        <v>60.39</v>
      </c>
      <c r="I640" s="82">
        <v>8.5</v>
      </c>
      <c r="J640" s="160">
        <v>285</v>
      </c>
      <c r="K640" s="86">
        <v>12.3</v>
      </c>
      <c r="N640" s="185"/>
      <c r="O640" s="185"/>
    </row>
    <row r="641" spans="1:17" x14ac:dyDescent="0.2">
      <c r="A641" t="s">
        <v>58</v>
      </c>
      <c r="B641" s="220">
        <v>39134</v>
      </c>
      <c r="D641" s="82">
        <v>4.99</v>
      </c>
      <c r="E641" s="82">
        <v>14.44</v>
      </c>
      <c r="F641" s="158">
        <v>12.91</v>
      </c>
      <c r="H641" s="82">
        <v>60.43</v>
      </c>
      <c r="I641" s="82">
        <v>8.44</v>
      </c>
      <c r="J641" s="158">
        <v>287</v>
      </c>
      <c r="K641" s="86">
        <v>12.3</v>
      </c>
      <c r="N641" s="185"/>
      <c r="O641" s="185"/>
    </row>
    <row r="642" spans="1:17" x14ac:dyDescent="0.2">
      <c r="A642" t="s">
        <v>58</v>
      </c>
      <c r="B642" s="220">
        <v>39134</v>
      </c>
      <c r="D642" s="82">
        <v>5.99</v>
      </c>
      <c r="E642" s="82">
        <v>13.72</v>
      </c>
      <c r="F642" s="158">
        <v>10.27</v>
      </c>
      <c r="H642" s="82">
        <v>60.46</v>
      </c>
      <c r="I642" s="82">
        <v>8.3699999999999992</v>
      </c>
      <c r="J642" s="158">
        <v>288</v>
      </c>
      <c r="K642" s="86">
        <v>12.2</v>
      </c>
      <c r="N642" s="185"/>
      <c r="O642" s="185"/>
    </row>
    <row r="643" spans="1:17" x14ac:dyDescent="0.2">
      <c r="A643" t="s">
        <v>58</v>
      </c>
      <c r="B643" s="220">
        <v>39134</v>
      </c>
      <c r="D643" s="82">
        <v>7.03</v>
      </c>
      <c r="E643" s="82">
        <v>13.65</v>
      </c>
      <c r="F643" s="158">
        <v>9.2200000000000006</v>
      </c>
      <c r="H643" s="82">
        <v>60.5</v>
      </c>
      <c r="I643" s="82">
        <v>8.36</v>
      </c>
      <c r="J643" s="158">
        <v>288</v>
      </c>
      <c r="K643" s="86">
        <v>12.2</v>
      </c>
      <c r="N643" s="185"/>
      <c r="O643" s="185"/>
    </row>
    <row r="644" spans="1:17" x14ac:dyDescent="0.2">
      <c r="A644" t="s">
        <v>58</v>
      </c>
      <c r="B644" s="220">
        <v>39134</v>
      </c>
      <c r="D644" s="82">
        <v>8.0500000000000007</v>
      </c>
      <c r="E644" s="82">
        <v>13.7</v>
      </c>
      <c r="F644" s="158">
        <v>8.92</v>
      </c>
      <c r="H644" s="82">
        <v>60.5</v>
      </c>
      <c r="I644" s="82">
        <v>8.36</v>
      </c>
      <c r="J644" s="158">
        <v>288</v>
      </c>
      <c r="K644" s="86">
        <v>12.2</v>
      </c>
      <c r="N644" s="185"/>
      <c r="O644" s="185"/>
    </row>
    <row r="645" spans="1:17" x14ac:dyDescent="0.2">
      <c r="A645" t="s">
        <v>58</v>
      </c>
      <c r="B645" s="220">
        <v>39134</v>
      </c>
      <c r="D645" s="82">
        <v>8.94</v>
      </c>
      <c r="E645" s="82">
        <v>13.54</v>
      </c>
      <c r="F645" s="158">
        <v>7.24</v>
      </c>
      <c r="H645" s="82">
        <v>60.64</v>
      </c>
      <c r="I645" s="82">
        <v>8.33</v>
      </c>
      <c r="J645" s="158">
        <v>289</v>
      </c>
      <c r="K645" s="86">
        <v>12.2</v>
      </c>
      <c r="N645" s="185"/>
      <c r="O645" s="185"/>
    </row>
    <row r="646" spans="1:17" x14ac:dyDescent="0.2">
      <c r="A646" t="s">
        <v>58</v>
      </c>
      <c r="B646" s="220">
        <v>39134</v>
      </c>
      <c r="D646" s="82">
        <v>9.98</v>
      </c>
      <c r="E646" s="82">
        <v>13.34</v>
      </c>
      <c r="F646" s="158">
        <v>4.4000000000000004</v>
      </c>
      <c r="H646" s="82">
        <v>60.77</v>
      </c>
      <c r="I646" s="82">
        <v>8.2200000000000006</v>
      </c>
      <c r="J646" s="158">
        <v>280</v>
      </c>
      <c r="K646" s="86">
        <v>12.2</v>
      </c>
      <c r="N646" s="185"/>
      <c r="O646" s="185"/>
    </row>
    <row r="647" spans="1:17" x14ac:dyDescent="0.2">
      <c r="A647" t="s">
        <v>58</v>
      </c>
      <c r="B647" s="220">
        <v>39134</v>
      </c>
      <c r="D647" s="82">
        <v>10.91</v>
      </c>
      <c r="E647" s="82">
        <v>12.54</v>
      </c>
      <c r="F647" s="158">
        <v>3.43</v>
      </c>
      <c r="H647" s="82">
        <v>60.99</v>
      </c>
      <c r="I647" s="82">
        <v>8.14</v>
      </c>
      <c r="J647" s="158">
        <v>74</v>
      </c>
      <c r="K647" s="86">
        <v>12.2</v>
      </c>
      <c r="N647" s="185"/>
      <c r="O647" s="185"/>
    </row>
    <row r="648" spans="1:17" x14ac:dyDescent="0.2">
      <c r="A648" t="s">
        <v>58</v>
      </c>
      <c r="B648" s="220">
        <v>39134</v>
      </c>
      <c r="D648" s="82">
        <v>12.07</v>
      </c>
      <c r="E648" s="82">
        <v>12.45</v>
      </c>
      <c r="F648" s="158">
        <v>2.85</v>
      </c>
      <c r="H648" s="82">
        <v>61.03</v>
      </c>
      <c r="I648" s="82">
        <v>8.14</v>
      </c>
      <c r="J648" s="158">
        <v>40</v>
      </c>
      <c r="K648" s="86">
        <v>12.2</v>
      </c>
      <c r="N648" s="185"/>
      <c r="O648" s="185"/>
    </row>
    <row r="649" spans="1:17" x14ac:dyDescent="0.2">
      <c r="A649" t="s">
        <v>58</v>
      </c>
      <c r="B649" s="220">
        <v>39134</v>
      </c>
      <c r="D649" s="82">
        <v>12.62</v>
      </c>
      <c r="E649" s="82">
        <v>12.45</v>
      </c>
      <c r="F649" s="158">
        <v>2.2200000000000002</v>
      </c>
      <c r="H649" s="82">
        <v>61.07</v>
      </c>
      <c r="I649" s="82">
        <v>8.15</v>
      </c>
      <c r="J649" s="158">
        <v>17</v>
      </c>
      <c r="K649" s="86">
        <v>12.3</v>
      </c>
      <c r="N649" s="185"/>
      <c r="O649" s="185"/>
    </row>
    <row r="650" spans="1:17" x14ac:dyDescent="0.2">
      <c r="N650" s="185"/>
      <c r="O650" s="185"/>
    </row>
    <row r="651" spans="1:17" x14ac:dyDescent="0.2">
      <c r="A651" t="s">
        <v>61</v>
      </c>
      <c r="B651" s="220">
        <v>39134</v>
      </c>
      <c r="D651" s="82">
        <v>0.63</v>
      </c>
      <c r="E651" s="82">
        <v>15.32</v>
      </c>
      <c r="F651" s="158">
        <v>20.6</v>
      </c>
      <c r="H651" s="82">
        <v>59.95</v>
      </c>
      <c r="I651" s="82">
        <v>8.61</v>
      </c>
      <c r="J651" s="158">
        <v>254</v>
      </c>
      <c r="K651" s="10">
        <v>10.8</v>
      </c>
      <c r="M651" s="80">
        <v>0.5</v>
      </c>
      <c r="N651" s="143">
        <v>158.91999999999999</v>
      </c>
      <c r="O651" s="143">
        <v>142.26</v>
      </c>
      <c r="P651" s="143">
        <v>23.35</v>
      </c>
      <c r="Q651" s="143">
        <v>28.12</v>
      </c>
    </row>
    <row r="652" spans="1:17" x14ac:dyDescent="0.2">
      <c r="A652" t="s">
        <v>61</v>
      </c>
      <c r="B652" s="220">
        <v>39134</v>
      </c>
      <c r="D652" s="82">
        <v>1.08</v>
      </c>
      <c r="E652" s="82">
        <v>15.02</v>
      </c>
      <c r="F652" s="158">
        <v>18.84</v>
      </c>
      <c r="H652" s="82">
        <v>60.15</v>
      </c>
      <c r="I652" s="82">
        <v>8.57</v>
      </c>
      <c r="J652" s="158">
        <v>270</v>
      </c>
      <c r="K652" s="10">
        <v>10.8</v>
      </c>
      <c r="N652" s="143">
        <v>179.29</v>
      </c>
      <c r="O652" s="143">
        <v>164.95</v>
      </c>
    </row>
    <row r="653" spans="1:17" x14ac:dyDescent="0.2">
      <c r="A653" t="s">
        <v>61</v>
      </c>
      <c r="B653" s="220">
        <v>39134</v>
      </c>
      <c r="D653" s="82">
        <v>2.0699999999999998</v>
      </c>
      <c r="E653" s="82">
        <v>14.45</v>
      </c>
      <c r="F653" s="158">
        <v>16.829999999999998</v>
      </c>
      <c r="H653" s="82">
        <v>60.32</v>
      </c>
      <c r="I653" s="82">
        <v>8.5</v>
      </c>
      <c r="J653" s="158">
        <v>273</v>
      </c>
      <c r="K653" s="10">
        <v>10.8</v>
      </c>
    </row>
    <row r="654" spans="1:17" x14ac:dyDescent="0.2">
      <c r="A654" t="s">
        <v>61</v>
      </c>
      <c r="B654" s="220">
        <v>39134</v>
      </c>
      <c r="D654" s="82">
        <v>3</v>
      </c>
      <c r="E654" s="82">
        <v>14.31</v>
      </c>
      <c r="F654" s="158">
        <v>15.66</v>
      </c>
      <c r="H654" s="82">
        <v>60.32</v>
      </c>
      <c r="I654" s="82">
        <v>8.48</v>
      </c>
      <c r="J654" s="158">
        <v>274</v>
      </c>
      <c r="K654" s="10">
        <v>10.8</v>
      </c>
    </row>
    <row r="655" spans="1:17" x14ac:dyDescent="0.2">
      <c r="A655" t="s">
        <v>61</v>
      </c>
      <c r="B655" s="220">
        <v>39134</v>
      </c>
      <c r="D655" s="82">
        <v>4.01</v>
      </c>
      <c r="E655" s="82">
        <v>14.22</v>
      </c>
      <c r="F655" s="158">
        <v>12.55</v>
      </c>
      <c r="H655" s="82">
        <v>60.34</v>
      </c>
      <c r="I655" s="82">
        <v>8.4700000000000006</v>
      </c>
      <c r="J655" s="158">
        <v>276</v>
      </c>
      <c r="K655" s="10">
        <v>10.8</v>
      </c>
    </row>
    <row r="656" spans="1:17" x14ac:dyDescent="0.2">
      <c r="A656" t="s">
        <v>61</v>
      </c>
      <c r="B656" s="220">
        <v>39134</v>
      </c>
      <c r="D656" s="82">
        <v>4.9800000000000004</v>
      </c>
      <c r="E656" s="82">
        <v>14.18</v>
      </c>
      <c r="F656" s="159">
        <v>10.039999999999999</v>
      </c>
      <c r="H656" s="82">
        <v>60.34</v>
      </c>
      <c r="I656" s="82">
        <v>8.4499999999999993</v>
      </c>
      <c r="J656" s="158">
        <v>278</v>
      </c>
      <c r="K656" s="10">
        <v>10.8</v>
      </c>
    </row>
    <row r="657" spans="1:13" x14ac:dyDescent="0.2">
      <c r="A657" t="s">
        <v>61</v>
      </c>
      <c r="B657" s="220">
        <v>39134</v>
      </c>
      <c r="D657" s="82">
        <v>6.07</v>
      </c>
      <c r="E657" s="82">
        <v>14.09</v>
      </c>
      <c r="F657" s="158">
        <v>8.1</v>
      </c>
      <c r="H657" s="82">
        <v>60.46</v>
      </c>
      <c r="I657" s="82">
        <v>8.41</v>
      </c>
      <c r="J657" s="158">
        <v>279</v>
      </c>
      <c r="K657" s="10">
        <v>10.8</v>
      </c>
    </row>
    <row r="658" spans="1:13" x14ac:dyDescent="0.2">
      <c r="A658" t="s">
        <v>61</v>
      </c>
      <c r="B658" s="220">
        <v>39134</v>
      </c>
      <c r="D658" s="151">
        <v>7.05</v>
      </c>
      <c r="E658" s="82">
        <v>13.99</v>
      </c>
      <c r="F658" s="158">
        <v>6.38</v>
      </c>
      <c r="H658" s="82">
        <v>60.49</v>
      </c>
      <c r="I658" s="82">
        <v>8.39</v>
      </c>
      <c r="J658" s="158">
        <v>280</v>
      </c>
      <c r="K658" s="10">
        <v>10.8</v>
      </c>
    </row>
    <row r="659" spans="1:13" x14ac:dyDescent="0.2">
      <c r="A659" t="s">
        <v>61</v>
      </c>
      <c r="B659" s="220">
        <v>39134</v>
      </c>
      <c r="D659" s="82">
        <v>7.98</v>
      </c>
      <c r="E659" s="82">
        <v>13.94</v>
      </c>
      <c r="F659" s="160">
        <v>4.5999999999999996</v>
      </c>
      <c r="H659" s="82">
        <v>60.49</v>
      </c>
      <c r="I659" s="82">
        <v>8.3800000000000008</v>
      </c>
      <c r="J659" s="158">
        <v>278</v>
      </c>
      <c r="K659" s="10">
        <v>10.8</v>
      </c>
    </row>
    <row r="660" spans="1:13" x14ac:dyDescent="0.2">
      <c r="A660" t="s">
        <v>61</v>
      </c>
      <c r="B660" s="220">
        <v>39134</v>
      </c>
      <c r="D660" s="82">
        <v>9.01</v>
      </c>
      <c r="E660" s="82">
        <v>13.84</v>
      </c>
      <c r="F660" s="158">
        <v>3.77</v>
      </c>
      <c r="H660" s="82">
        <v>60.5</v>
      </c>
      <c r="I660" s="82">
        <v>8.3800000000000008</v>
      </c>
      <c r="J660" s="160">
        <v>274</v>
      </c>
      <c r="K660" s="10">
        <v>10.8</v>
      </c>
    </row>
    <row r="661" spans="1:13" x14ac:dyDescent="0.2">
      <c r="A661" t="s">
        <v>61</v>
      </c>
      <c r="B661" s="220">
        <v>39134</v>
      </c>
      <c r="D661" s="82">
        <v>9.91</v>
      </c>
      <c r="E661" s="82">
        <v>13.77</v>
      </c>
      <c r="F661" s="158">
        <v>3.21</v>
      </c>
      <c r="H661" s="82">
        <v>60.55</v>
      </c>
      <c r="I661" s="82">
        <v>8.3699999999999992</v>
      </c>
      <c r="J661" s="158">
        <v>269</v>
      </c>
      <c r="K661" s="10">
        <v>12.2</v>
      </c>
    </row>
    <row r="662" spans="1:13" x14ac:dyDescent="0.2">
      <c r="A662" t="s">
        <v>61</v>
      </c>
      <c r="B662" s="220">
        <v>39134</v>
      </c>
      <c r="D662" s="82">
        <v>11.09</v>
      </c>
      <c r="E662" s="82">
        <v>13.52</v>
      </c>
      <c r="F662" s="158">
        <v>2.6</v>
      </c>
      <c r="H662" s="82">
        <v>60.71</v>
      </c>
      <c r="I662" s="82">
        <v>8.31</v>
      </c>
      <c r="J662" s="158">
        <v>162</v>
      </c>
      <c r="K662" s="10">
        <v>12.2</v>
      </c>
    </row>
    <row r="663" spans="1:13" x14ac:dyDescent="0.2">
      <c r="A663" t="s">
        <v>61</v>
      </c>
      <c r="B663" s="220">
        <v>39134</v>
      </c>
      <c r="D663" s="82">
        <v>12.01</v>
      </c>
      <c r="E663" s="82">
        <v>13.5</v>
      </c>
      <c r="F663" s="158">
        <v>2.25</v>
      </c>
      <c r="H663" s="82">
        <v>60.72</v>
      </c>
      <c r="I663" s="82">
        <v>8.31</v>
      </c>
      <c r="J663" s="158">
        <v>62</v>
      </c>
      <c r="K663" s="10">
        <v>12.2</v>
      </c>
      <c r="M663" s="233"/>
    </row>
    <row r="664" spans="1:13" x14ac:dyDescent="0.2">
      <c r="A664" t="s">
        <v>61</v>
      </c>
      <c r="B664" s="220">
        <v>39134</v>
      </c>
      <c r="D664" s="82">
        <v>13.04</v>
      </c>
      <c r="E664" s="82">
        <v>13.48</v>
      </c>
      <c r="F664" s="158">
        <v>1.56</v>
      </c>
      <c r="H664" s="82">
        <v>60.73</v>
      </c>
      <c r="I664" s="82">
        <v>8.3000000000000007</v>
      </c>
      <c r="J664" s="158">
        <v>32</v>
      </c>
      <c r="K664" s="10">
        <v>12.2</v>
      </c>
    </row>
    <row r="665" spans="1:13" x14ac:dyDescent="0.2">
      <c r="A665" t="s">
        <v>61</v>
      </c>
      <c r="B665" s="220">
        <v>39134</v>
      </c>
      <c r="D665" s="82">
        <v>13.98</v>
      </c>
      <c r="E665" s="82">
        <v>13.47</v>
      </c>
      <c r="F665" s="158">
        <v>1.28</v>
      </c>
      <c r="H665" s="82">
        <v>60.75</v>
      </c>
      <c r="I665" s="82">
        <v>8.3000000000000007</v>
      </c>
      <c r="J665" s="158">
        <v>21</v>
      </c>
      <c r="K665" s="10">
        <v>12.2</v>
      </c>
    </row>
    <row r="666" spans="1:13" x14ac:dyDescent="0.2">
      <c r="A666" t="s">
        <v>61</v>
      </c>
      <c r="B666" s="220">
        <v>39134</v>
      </c>
      <c r="D666" s="82">
        <v>14.62</v>
      </c>
      <c r="E666" s="82">
        <v>13.46</v>
      </c>
      <c r="F666" s="158">
        <v>1.05</v>
      </c>
      <c r="H666" s="82">
        <v>60.74</v>
      </c>
      <c r="I666" s="82">
        <v>8.2899999999999991</v>
      </c>
      <c r="J666" s="158">
        <v>12</v>
      </c>
      <c r="K666" s="10">
        <v>12.2</v>
      </c>
    </row>
    <row r="667" spans="1:13" x14ac:dyDescent="0.2">
      <c r="M667" s="229"/>
    </row>
    <row r="669" spans="1:13" x14ac:dyDescent="0.2">
      <c r="A669" t="s">
        <v>7</v>
      </c>
      <c r="B669" s="220">
        <v>39223</v>
      </c>
      <c r="D669" s="82">
        <v>9.4E-2</v>
      </c>
      <c r="E669" s="82">
        <v>27.03</v>
      </c>
      <c r="F669" s="82">
        <v>5</v>
      </c>
      <c r="G669" s="87">
        <v>63.8</v>
      </c>
      <c r="H669" s="152">
        <v>4.2910000000000004</v>
      </c>
      <c r="I669" s="82">
        <v>7.68</v>
      </c>
      <c r="J669" t="s">
        <v>171</v>
      </c>
      <c r="K669" s="87">
        <v>94.8</v>
      </c>
    </row>
    <row r="670" spans="1:13" x14ac:dyDescent="0.2">
      <c r="H670" s="152"/>
      <c r="J670" t="s">
        <v>172</v>
      </c>
      <c r="K670" s="87"/>
    </row>
    <row r="671" spans="1:13" x14ac:dyDescent="0.2">
      <c r="A671" t="s">
        <v>36</v>
      </c>
      <c r="B671" s="220">
        <v>39223</v>
      </c>
      <c r="D671" s="82">
        <v>0.372</v>
      </c>
      <c r="E671" s="82">
        <v>27.03</v>
      </c>
      <c r="F671" s="82">
        <v>5.65</v>
      </c>
      <c r="G671" s="87">
        <v>72</v>
      </c>
      <c r="H671" s="152">
        <v>4.2949999999999999</v>
      </c>
      <c r="I671" s="82">
        <v>7.67</v>
      </c>
      <c r="J671"/>
      <c r="K671" s="87">
        <v>94.8</v>
      </c>
    </row>
    <row r="672" spans="1:13" x14ac:dyDescent="0.2">
      <c r="H672" s="152"/>
      <c r="J672"/>
      <c r="K672" s="87"/>
    </row>
    <row r="673" spans="1:17" x14ac:dyDescent="0.2">
      <c r="A673" t="s">
        <v>114</v>
      </c>
      <c r="B673" s="220">
        <v>39224</v>
      </c>
      <c r="D673" s="82">
        <v>0.27</v>
      </c>
      <c r="E673" s="82">
        <v>26</v>
      </c>
      <c r="F673">
        <v>5.72</v>
      </c>
      <c r="G673">
        <v>71.2</v>
      </c>
      <c r="H673">
        <v>3.2890000000000001</v>
      </c>
      <c r="I673">
        <v>7.48</v>
      </c>
      <c r="J673"/>
      <c r="K673" s="87">
        <v>78.400000000000006</v>
      </c>
    </row>
    <row r="674" spans="1:17" x14ac:dyDescent="0.2">
      <c r="B674" s="220">
        <v>39224</v>
      </c>
      <c r="D674" s="82">
        <v>0.65200000000000002</v>
      </c>
      <c r="E674" s="82">
        <v>25.96</v>
      </c>
      <c r="F674">
        <v>5.37</v>
      </c>
      <c r="G674">
        <v>66.8</v>
      </c>
      <c r="H674">
        <v>3.2480000000000002</v>
      </c>
      <c r="I674">
        <v>7.52</v>
      </c>
      <c r="J674"/>
      <c r="K674" s="87">
        <v>95.6</v>
      </c>
    </row>
    <row r="675" spans="1:17" x14ac:dyDescent="0.2">
      <c r="H675" s="152"/>
      <c r="J675"/>
      <c r="K675" s="87"/>
    </row>
    <row r="676" spans="1:17" x14ac:dyDescent="0.2">
      <c r="A676" t="s">
        <v>72</v>
      </c>
      <c r="B676" s="220">
        <v>39223</v>
      </c>
      <c r="D676" s="82">
        <v>0.45900000000000002</v>
      </c>
      <c r="E676" s="82">
        <v>21.49</v>
      </c>
      <c r="F676" s="82">
        <v>4.3099999999999996</v>
      </c>
      <c r="G676" s="87">
        <v>49</v>
      </c>
      <c r="H676" s="152">
        <v>1.625</v>
      </c>
      <c r="I676" s="82">
        <v>7.4</v>
      </c>
      <c r="J676"/>
      <c r="K676" s="87">
        <v>16.7</v>
      </c>
    </row>
    <row r="678" spans="1:17" x14ac:dyDescent="0.2">
      <c r="A678" t="s">
        <v>55</v>
      </c>
      <c r="B678" s="220">
        <v>39224</v>
      </c>
      <c r="D678" s="82">
        <v>0.33600000000000002</v>
      </c>
      <c r="E678" s="82">
        <v>24.22</v>
      </c>
      <c r="F678" s="156" t="s">
        <v>127</v>
      </c>
      <c r="H678" s="82">
        <v>60.62</v>
      </c>
      <c r="I678" s="82">
        <v>8.51</v>
      </c>
      <c r="J678"/>
      <c r="K678" s="87">
        <v>3.2</v>
      </c>
      <c r="M678" s="87">
        <v>0.8</v>
      </c>
      <c r="N678" s="82">
        <v>60.230499999999985</v>
      </c>
      <c r="O678" s="82">
        <v>75.371949999999984</v>
      </c>
      <c r="P678" s="82">
        <v>1.7412935323383083</v>
      </c>
      <c r="Q678" s="82">
        <v>6.7743589743589743</v>
      </c>
    </row>
    <row r="679" spans="1:17" x14ac:dyDescent="0.2">
      <c r="A679" t="s">
        <v>55</v>
      </c>
      <c r="B679" s="220">
        <v>39224</v>
      </c>
      <c r="D679" s="82">
        <v>1.0629999999999999</v>
      </c>
      <c r="E679" s="82">
        <v>24.16</v>
      </c>
      <c r="H679" s="82">
        <v>60.65</v>
      </c>
      <c r="I679" s="82">
        <v>8.35</v>
      </c>
      <c r="J679"/>
      <c r="K679" s="87">
        <v>3.2</v>
      </c>
    </row>
    <row r="680" spans="1:17" x14ac:dyDescent="0.2">
      <c r="A680" t="s">
        <v>55</v>
      </c>
      <c r="B680" s="220">
        <v>39224</v>
      </c>
      <c r="D680" s="82">
        <v>2.1179999999999999</v>
      </c>
      <c r="E680" s="82">
        <v>23.93</v>
      </c>
      <c r="H680" s="82">
        <v>60.62</v>
      </c>
      <c r="I680" s="82">
        <v>8.31</v>
      </c>
      <c r="J680"/>
      <c r="K680" s="87">
        <v>3.2</v>
      </c>
    </row>
    <row r="681" spans="1:17" x14ac:dyDescent="0.2">
      <c r="A681" t="s">
        <v>55</v>
      </c>
      <c r="B681" s="220">
        <v>39224</v>
      </c>
      <c r="D681" s="82">
        <v>3.2160000000000002</v>
      </c>
      <c r="E681" s="82">
        <v>23.12</v>
      </c>
      <c r="H681" s="82">
        <v>60.54</v>
      </c>
      <c r="I681" s="82">
        <v>8.25</v>
      </c>
      <c r="J681"/>
      <c r="K681" s="87">
        <v>2.7</v>
      </c>
    </row>
    <row r="682" spans="1:17" x14ac:dyDescent="0.2">
      <c r="A682" t="s">
        <v>55</v>
      </c>
      <c r="B682" s="220">
        <v>39224</v>
      </c>
      <c r="D682" s="82">
        <v>4.1550000000000002</v>
      </c>
      <c r="E682" s="82">
        <v>23.01</v>
      </c>
      <c r="H682" s="82">
        <v>60.58</v>
      </c>
      <c r="I682" s="82">
        <v>8.2100000000000009</v>
      </c>
      <c r="J682"/>
      <c r="K682" s="87">
        <v>3</v>
      </c>
    </row>
    <row r="683" spans="1:17" x14ac:dyDescent="0.2">
      <c r="A683" t="s">
        <v>55</v>
      </c>
      <c r="B683" s="220">
        <v>39224</v>
      </c>
      <c r="D683" s="82">
        <v>5.1619999999999999</v>
      </c>
      <c r="E683" s="82">
        <v>22.97</v>
      </c>
      <c r="H683" s="82">
        <v>60.57</v>
      </c>
      <c r="I683" s="82">
        <v>8.2200000000000006</v>
      </c>
      <c r="J683"/>
      <c r="K683" s="87">
        <v>2.4</v>
      </c>
    </row>
    <row r="684" spans="1:17" x14ac:dyDescent="0.2">
      <c r="A684" t="s">
        <v>55</v>
      </c>
      <c r="B684" s="220">
        <v>39224</v>
      </c>
      <c r="D684" s="82">
        <v>6.1769999999999996</v>
      </c>
      <c r="E684" s="82">
        <v>22.93</v>
      </c>
      <c r="H684" s="82">
        <v>60.54</v>
      </c>
      <c r="I684" s="82">
        <v>8.2100000000000009</v>
      </c>
      <c r="J684"/>
      <c r="K684" s="87">
        <v>2.5</v>
      </c>
    </row>
    <row r="685" spans="1:17" x14ac:dyDescent="0.2">
      <c r="A685" t="s">
        <v>55</v>
      </c>
      <c r="B685" s="220">
        <v>39224</v>
      </c>
      <c r="D685" s="82">
        <v>7.0119999999999996</v>
      </c>
      <c r="E685" s="82">
        <v>22.86</v>
      </c>
      <c r="H685" s="82">
        <v>60.6</v>
      </c>
      <c r="I685" s="82">
        <v>8.19</v>
      </c>
      <c r="J685"/>
      <c r="K685" s="87">
        <v>3</v>
      </c>
    </row>
    <row r="686" spans="1:17" x14ac:dyDescent="0.2">
      <c r="A686" t="s">
        <v>55</v>
      </c>
      <c r="B686" s="220">
        <v>39224</v>
      </c>
      <c r="D686" s="82">
        <v>8.0310000000000006</v>
      </c>
      <c r="E686" s="82">
        <v>22.83</v>
      </c>
      <c r="H686" s="82">
        <v>60.55</v>
      </c>
      <c r="I686" s="82">
        <v>8.18</v>
      </c>
      <c r="J686"/>
      <c r="K686" s="87">
        <v>3.2</v>
      </c>
    </row>
    <row r="687" spans="1:17" x14ac:dyDescent="0.2">
      <c r="A687" t="s">
        <v>55</v>
      </c>
      <c r="B687" s="220">
        <v>39224</v>
      </c>
      <c r="D687" s="82">
        <v>9.1199999999999992</v>
      </c>
      <c r="E687" s="82">
        <v>22.8</v>
      </c>
      <c r="H687" s="82">
        <v>60.55</v>
      </c>
      <c r="I687" s="82">
        <v>8.18</v>
      </c>
      <c r="J687"/>
      <c r="K687" s="87">
        <v>3.3</v>
      </c>
    </row>
    <row r="688" spans="1:17" x14ac:dyDescent="0.2">
      <c r="A688" t="s">
        <v>55</v>
      </c>
      <c r="B688" s="220">
        <v>39224</v>
      </c>
      <c r="D688" s="82">
        <v>9.9640000000000004</v>
      </c>
      <c r="E688" s="82">
        <v>22.6</v>
      </c>
      <c r="H688" s="82">
        <v>60.48</v>
      </c>
      <c r="I688" s="82">
        <v>8.1999999999999993</v>
      </c>
      <c r="J688"/>
      <c r="K688" s="87">
        <v>3.3</v>
      </c>
    </row>
    <row r="689" spans="1:17" x14ac:dyDescent="0.2">
      <c r="A689" t="s">
        <v>55</v>
      </c>
      <c r="B689" s="220">
        <v>39224</v>
      </c>
      <c r="D689" s="82">
        <v>11.161</v>
      </c>
      <c r="E689" s="82">
        <v>20.100000000000001</v>
      </c>
      <c r="H689" s="82">
        <v>60.43</v>
      </c>
      <c r="I689" s="82">
        <v>8.0399999999999991</v>
      </c>
      <c r="J689"/>
      <c r="K689" s="87">
        <v>-0.4</v>
      </c>
    </row>
    <row r="690" spans="1:17" x14ac:dyDescent="0.2">
      <c r="A690" t="s">
        <v>55</v>
      </c>
      <c r="B690" s="220">
        <v>39224</v>
      </c>
      <c r="D690" s="82">
        <v>12.01</v>
      </c>
      <c r="E690" s="82">
        <v>20.03</v>
      </c>
      <c r="H690" s="82">
        <v>60.45</v>
      </c>
      <c r="I690" s="82">
        <v>8.0299999999999994</v>
      </c>
      <c r="J690"/>
      <c r="K690" s="87">
        <v>-0.4</v>
      </c>
    </row>
    <row r="691" spans="1:17" x14ac:dyDescent="0.2">
      <c r="A691" t="s">
        <v>55</v>
      </c>
      <c r="B691" s="220">
        <v>39224</v>
      </c>
      <c r="D691" s="82">
        <v>13.1</v>
      </c>
      <c r="E691" s="82">
        <v>20</v>
      </c>
      <c r="H691" s="82">
        <v>60.45</v>
      </c>
      <c r="I691" s="82">
        <v>8.02</v>
      </c>
      <c r="J691"/>
      <c r="K691" s="87">
        <v>-0.4</v>
      </c>
    </row>
    <row r="692" spans="1:17" x14ac:dyDescent="0.2">
      <c r="A692" t="s">
        <v>55</v>
      </c>
      <c r="B692" s="220">
        <v>39224</v>
      </c>
      <c r="D692" s="82">
        <v>14.145</v>
      </c>
      <c r="E692" s="82">
        <v>20</v>
      </c>
      <c r="H692" s="82">
        <v>60.41</v>
      </c>
      <c r="I692" s="82">
        <v>8.0299999999999994</v>
      </c>
      <c r="J692"/>
      <c r="K692" s="87">
        <v>-0.4</v>
      </c>
    </row>
    <row r="693" spans="1:17" x14ac:dyDescent="0.2">
      <c r="A693" t="s">
        <v>55</v>
      </c>
      <c r="B693" s="220">
        <v>39224</v>
      </c>
      <c r="D693" s="82">
        <v>14.952</v>
      </c>
      <c r="E693" s="82">
        <v>19.87</v>
      </c>
      <c r="H693" s="82">
        <v>58.5</v>
      </c>
      <c r="I693" s="82">
        <v>7.89</v>
      </c>
      <c r="J693"/>
      <c r="K693" s="87">
        <v>31</v>
      </c>
    </row>
    <row r="694" spans="1:17" x14ac:dyDescent="0.2">
      <c r="J694"/>
      <c r="K694"/>
    </row>
    <row r="695" spans="1:17" x14ac:dyDescent="0.2">
      <c r="A695" t="s">
        <v>58</v>
      </c>
      <c r="B695" s="220">
        <v>39224</v>
      </c>
      <c r="D695" s="82">
        <v>0.60199999999999998</v>
      </c>
      <c r="E695" s="82">
        <v>24.96</v>
      </c>
      <c r="H695" s="82">
        <v>60.49</v>
      </c>
      <c r="I695" s="82">
        <v>8.27</v>
      </c>
      <c r="J695"/>
      <c r="K695" s="87">
        <v>0.8</v>
      </c>
      <c r="M695" s="87">
        <v>1.2</v>
      </c>
      <c r="N695" s="82">
        <v>17.1663</v>
      </c>
      <c r="O695" s="82">
        <v>29.996499999999994</v>
      </c>
      <c r="P695" s="82">
        <v>0.85714285714285698</v>
      </c>
      <c r="Q695" s="82">
        <v>1.8647686832740211</v>
      </c>
    </row>
    <row r="696" spans="1:17" x14ac:dyDescent="0.2">
      <c r="A696" t="s">
        <v>58</v>
      </c>
      <c r="B696" s="220">
        <v>39224</v>
      </c>
      <c r="D696" s="82">
        <v>1.071</v>
      </c>
      <c r="E696" s="82">
        <v>24.7</v>
      </c>
      <c r="H696" s="82">
        <v>60.49</v>
      </c>
      <c r="I696" s="82">
        <v>8.2799999999999994</v>
      </c>
      <c r="J696"/>
      <c r="K696" s="87">
        <v>0.8</v>
      </c>
    </row>
    <row r="697" spans="1:17" x14ac:dyDescent="0.2">
      <c r="A697" t="s">
        <v>58</v>
      </c>
      <c r="B697" s="220">
        <v>39224</v>
      </c>
      <c r="D697" s="82">
        <v>2.129</v>
      </c>
      <c r="E697" s="82">
        <v>24.21</v>
      </c>
      <c r="H697" s="82">
        <v>60.45</v>
      </c>
      <c r="I697" s="82">
        <v>8.2799999999999994</v>
      </c>
      <c r="J697"/>
      <c r="K697" s="87">
        <v>0.7</v>
      </c>
    </row>
    <row r="698" spans="1:17" x14ac:dyDescent="0.2">
      <c r="A698" t="s">
        <v>58</v>
      </c>
      <c r="B698" s="220">
        <v>39224</v>
      </c>
      <c r="D698" s="82">
        <v>3.0179999999999998</v>
      </c>
      <c r="E698" s="82">
        <v>24.09</v>
      </c>
      <c r="H698" s="82">
        <v>60.45</v>
      </c>
      <c r="I698" s="82">
        <v>8.2799999999999994</v>
      </c>
      <c r="J698"/>
      <c r="K698" s="87">
        <v>0.8</v>
      </c>
    </row>
    <row r="699" spans="1:17" x14ac:dyDescent="0.2">
      <c r="A699" t="s">
        <v>58</v>
      </c>
      <c r="B699" s="220">
        <v>39224</v>
      </c>
      <c r="D699" s="82">
        <v>4.1379999999999999</v>
      </c>
      <c r="E699" s="82">
        <v>23.99</v>
      </c>
      <c r="H699" s="82">
        <v>60.47</v>
      </c>
      <c r="I699" s="82">
        <v>8.27</v>
      </c>
      <c r="J699"/>
      <c r="K699" s="87">
        <v>0.7</v>
      </c>
    </row>
    <row r="700" spans="1:17" x14ac:dyDescent="0.2">
      <c r="A700" t="s">
        <v>58</v>
      </c>
      <c r="B700" s="220">
        <v>39224</v>
      </c>
      <c r="D700" s="141">
        <v>5.0949999999999998</v>
      </c>
      <c r="E700" s="141">
        <v>23.95</v>
      </c>
      <c r="H700" s="141">
        <v>60.45</v>
      </c>
      <c r="I700" s="141">
        <v>8.26</v>
      </c>
      <c r="J700"/>
      <c r="K700" s="87">
        <v>0.8</v>
      </c>
    </row>
    <row r="701" spans="1:17" x14ac:dyDescent="0.2">
      <c r="A701" t="s">
        <v>58</v>
      </c>
      <c r="B701" s="220">
        <v>39224</v>
      </c>
      <c r="D701" s="82">
        <v>6.0369999999999999</v>
      </c>
      <c r="E701" s="82">
        <v>23.93</v>
      </c>
      <c r="H701" s="82">
        <v>60.41</v>
      </c>
      <c r="I701" s="82">
        <v>8.27</v>
      </c>
      <c r="J701"/>
      <c r="K701" s="87">
        <v>0.6</v>
      </c>
    </row>
    <row r="702" spans="1:17" x14ac:dyDescent="0.2">
      <c r="A702" t="s">
        <v>58</v>
      </c>
      <c r="B702" s="220">
        <v>39224</v>
      </c>
      <c r="D702" s="141">
        <v>7.1539999999999999</v>
      </c>
      <c r="E702" s="141">
        <v>23.9</v>
      </c>
      <c r="I702" s="82">
        <v>8.26</v>
      </c>
      <c r="J702"/>
      <c r="K702" s="87">
        <v>0.8</v>
      </c>
    </row>
    <row r="703" spans="1:17" x14ac:dyDescent="0.2">
      <c r="A703" t="s">
        <v>58</v>
      </c>
      <c r="B703" s="220">
        <v>39224</v>
      </c>
      <c r="D703" s="82">
        <v>7.9980000000000002</v>
      </c>
      <c r="E703" s="82">
        <v>23.59</v>
      </c>
      <c r="H703" s="82">
        <v>60.45</v>
      </c>
      <c r="I703" s="82">
        <v>8.23</v>
      </c>
      <c r="J703"/>
      <c r="K703" s="87">
        <v>2</v>
      </c>
    </row>
    <row r="704" spans="1:17" x14ac:dyDescent="0.2">
      <c r="A704" t="s">
        <v>58</v>
      </c>
      <c r="B704" s="220">
        <v>39224</v>
      </c>
      <c r="D704" s="82">
        <v>9.0830000000000002</v>
      </c>
      <c r="E704" s="82">
        <v>23.5</v>
      </c>
      <c r="H704" s="82">
        <v>60.52</v>
      </c>
      <c r="I704" s="82">
        <v>8.1999999999999993</v>
      </c>
      <c r="J704"/>
      <c r="K704" s="87">
        <v>2.5</v>
      </c>
    </row>
    <row r="705" spans="1:17" x14ac:dyDescent="0.2">
      <c r="A705" t="s">
        <v>58</v>
      </c>
      <c r="B705" s="220">
        <v>39224</v>
      </c>
      <c r="D705" s="82">
        <v>10.143000000000001</v>
      </c>
      <c r="E705" s="82">
        <v>21.18</v>
      </c>
      <c r="H705" s="82">
        <v>60.5</v>
      </c>
      <c r="I705" s="82">
        <v>8.11</v>
      </c>
      <c r="J705"/>
      <c r="K705" s="87">
        <v>0.3</v>
      </c>
    </row>
    <row r="706" spans="1:17" x14ac:dyDescent="0.2">
      <c r="A706" t="s">
        <v>58</v>
      </c>
      <c r="B706" s="220">
        <v>39224</v>
      </c>
      <c r="D706" s="82">
        <v>11.180999999999999</v>
      </c>
      <c r="E706" s="82">
        <v>20.66</v>
      </c>
      <c r="H706" s="82">
        <v>60.39</v>
      </c>
      <c r="I706" s="82">
        <v>8.1</v>
      </c>
      <c r="J706"/>
      <c r="K706" s="87">
        <v>-0.4</v>
      </c>
    </row>
    <row r="707" spans="1:17" x14ac:dyDescent="0.2">
      <c r="A707" t="s">
        <v>58</v>
      </c>
      <c r="B707" s="220">
        <v>39224</v>
      </c>
      <c r="D707" s="82">
        <v>12.12</v>
      </c>
      <c r="E707" s="82">
        <v>20.64</v>
      </c>
      <c r="H707" s="82">
        <v>60.42</v>
      </c>
      <c r="I707" s="82">
        <v>8.07</v>
      </c>
      <c r="J707"/>
      <c r="K707" s="87">
        <v>-0.4</v>
      </c>
    </row>
    <row r="708" spans="1:17" x14ac:dyDescent="0.2">
      <c r="A708" t="s">
        <v>58</v>
      </c>
      <c r="B708" s="220">
        <v>39224</v>
      </c>
      <c r="D708" s="82">
        <v>12.871</v>
      </c>
      <c r="E708" s="82">
        <v>20.61</v>
      </c>
      <c r="H708" s="82">
        <v>59.63</v>
      </c>
      <c r="I708" s="82">
        <v>8.06</v>
      </c>
      <c r="J708"/>
      <c r="K708" s="87">
        <v>11.4</v>
      </c>
    </row>
    <row r="709" spans="1:17" x14ac:dyDescent="0.2">
      <c r="H709" s="87"/>
    </row>
    <row r="710" spans="1:17" x14ac:dyDescent="0.2">
      <c r="A710" t="s">
        <v>61</v>
      </c>
      <c r="B710" s="220">
        <v>39224</v>
      </c>
      <c r="D710" s="82">
        <v>0.48</v>
      </c>
      <c r="E710" s="82">
        <v>25.01</v>
      </c>
      <c r="H710" s="141">
        <v>60.27</v>
      </c>
      <c r="I710" s="141">
        <v>8.31</v>
      </c>
      <c r="J710"/>
      <c r="K710" s="87">
        <v>0.1</v>
      </c>
      <c r="M710" s="82">
        <v>1.25</v>
      </c>
      <c r="N710" s="82">
        <v>23.006099999999996</v>
      </c>
      <c r="O710" s="82">
        <v>32.166999999999994</v>
      </c>
      <c r="P710" s="82">
        <v>1.4105263157894739</v>
      </c>
      <c r="Q710" s="82">
        <v>2.0970149253731347</v>
      </c>
    </row>
    <row r="711" spans="1:17" x14ac:dyDescent="0.2">
      <c r="A711" t="s">
        <v>61</v>
      </c>
      <c r="B711" s="220">
        <v>39224</v>
      </c>
      <c r="D711" s="82">
        <v>1.1339999999999999</v>
      </c>
      <c r="E711" s="82">
        <v>24.64</v>
      </c>
      <c r="H711" s="82">
        <v>60.24</v>
      </c>
      <c r="I711" s="82">
        <v>8.31</v>
      </c>
      <c r="J711"/>
      <c r="K711" s="87">
        <v>0.3</v>
      </c>
    </row>
    <row r="712" spans="1:17" x14ac:dyDescent="0.2">
      <c r="A712" t="s">
        <v>61</v>
      </c>
      <c r="B712" s="220">
        <v>39224</v>
      </c>
      <c r="D712" s="82">
        <v>2.11</v>
      </c>
      <c r="E712" s="82">
        <v>24.43</v>
      </c>
      <c r="H712" s="82">
        <v>60.26</v>
      </c>
      <c r="I712" s="82">
        <v>8.31</v>
      </c>
      <c r="J712"/>
      <c r="K712" s="87">
        <v>0</v>
      </c>
    </row>
    <row r="713" spans="1:17" x14ac:dyDescent="0.2">
      <c r="A713" t="s">
        <v>61</v>
      </c>
      <c r="B713" s="220">
        <v>39224</v>
      </c>
      <c r="D713" s="82">
        <v>3.0840000000000001</v>
      </c>
      <c r="E713" s="82">
        <v>24.39</v>
      </c>
      <c r="H713" s="82">
        <v>60.28</v>
      </c>
      <c r="I713" s="82">
        <v>8.32</v>
      </c>
      <c r="J713"/>
      <c r="K713" s="87">
        <v>0</v>
      </c>
    </row>
    <row r="714" spans="1:17" x14ac:dyDescent="0.2">
      <c r="A714" t="s">
        <v>61</v>
      </c>
      <c r="B714" s="220">
        <v>39224</v>
      </c>
      <c r="D714" s="82">
        <v>4.0750000000000002</v>
      </c>
      <c r="E714" s="82">
        <v>24.39</v>
      </c>
      <c r="H714" s="82">
        <v>60.27</v>
      </c>
      <c r="I714" s="82">
        <v>8.31</v>
      </c>
      <c r="J714"/>
      <c r="K714" s="87">
        <v>-0.1</v>
      </c>
    </row>
    <row r="715" spans="1:17" x14ac:dyDescent="0.2">
      <c r="A715" t="s">
        <v>61</v>
      </c>
      <c r="B715" s="220">
        <v>39224</v>
      </c>
      <c r="D715" s="82">
        <v>5.1319999999999997</v>
      </c>
      <c r="E715" s="82">
        <v>24.38</v>
      </c>
      <c r="H715" s="82">
        <v>60.3</v>
      </c>
      <c r="I715" s="82">
        <v>8.32</v>
      </c>
      <c r="J715"/>
      <c r="K715" s="87">
        <v>-0.1</v>
      </c>
    </row>
    <row r="716" spans="1:17" x14ac:dyDescent="0.2">
      <c r="A716" t="s">
        <v>61</v>
      </c>
      <c r="B716" s="220">
        <v>39224</v>
      </c>
      <c r="D716" s="82">
        <v>6.0359999999999996</v>
      </c>
      <c r="E716" s="82">
        <v>24.37</v>
      </c>
      <c r="H716" s="82">
        <v>60.29</v>
      </c>
      <c r="I716" s="82">
        <v>8.31</v>
      </c>
      <c r="J716"/>
      <c r="K716" s="87">
        <v>-0.1</v>
      </c>
    </row>
    <row r="717" spans="1:17" x14ac:dyDescent="0.2">
      <c r="A717" t="s">
        <v>61</v>
      </c>
      <c r="B717" s="220">
        <v>39224</v>
      </c>
      <c r="D717" s="82">
        <v>7.056</v>
      </c>
      <c r="E717" s="82">
        <v>24.31</v>
      </c>
      <c r="H717" s="82">
        <v>60.27</v>
      </c>
      <c r="I717" s="82">
        <v>8.31</v>
      </c>
      <c r="J717"/>
      <c r="K717" s="87">
        <v>0</v>
      </c>
    </row>
    <row r="718" spans="1:17" x14ac:dyDescent="0.2">
      <c r="A718" t="s">
        <v>61</v>
      </c>
      <c r="B718" s="220">
        <v>39224</v>
      </c>
      <c r="D718" s="82">
        <v>8.0719999999999992</v>
      </c>
      <c r="E718" s="82">
        <v>23.83</v>
      </c>
      <c r="I718" s="82">
        <v>8.2799999999999994</v>
      </c>
      <c r="J718"/>
      <c r="K718" s="87">
        <v>1.4</v>
      </c>
    </row>
    <row r="719" spans="1:17" x14ac:dyDescent="0.2">
      <c r="A719" t="s">
        <v>61</v>
      </c>
      <c r="B719" s="220">
        <v>39224</v>
      </c>
      <c r="D719" s="82">
        <v>9.1159999999999997</v>
      </c>
      <c r="E719" s="82">
        <v>22.93</v>
      </c>
      <c r="H719" s="82">
        <v>60.32</v>
      </c>
      <c r="I719" s="82">
        <v>8.25</v>
      </c>
      <c r="J719"/>
      <c r="K719" s="87">
        <v>2.2999999999999998</v>
      </c>
    </row>
    <row r="720" spans="1:17" x14ac:dyDescent="0.2">
      <c r="A720" t="s">
        <v>61</v>
      </c>
      <c r="B720" s="220">
        <v>39224</v>
      </c>
      <c r="D720" s="82">
        <v>10.069000000000001</v>
      </c>
      <c r="E720" s="82">
        <v>21.65</v>
      </c>
      <c r="H720" s="82">
        <v>60.16</v>
      </c>
      <c r="I720" s="82">
        <v>8.17</v>
      </c>
      <c r="J720"/>
      <c r="K720" s="87">
        <v>-0.1</v>
      </c>
    </row>
    <row r="721" spans="1:17" x14ac:dyDescent="0.2">
      <c r="A721" t="s">
        <v>61</v>
      </c>
      <c r="B721" s="220">
        <v>39224</v>
      </c>
      <c r="D721" s="82">
        <v>11.048999999999999</v>
      </c>
      <c r="E721" s="82">
        <v>21.29</v>
      </c>
      <c r="H721" s="82">
        <v>60.3</v>
      </c>
      <c r="I721" s="82">
        <v>8.1300000000000008</v>
      </c>
      <c r="J721"/>
      <c r="K721" s="87">
        <v>-0.5</v>
      </c>
    </row>
    <row r="722" spans="1:17" x14ac:dyDescent="0.2">
      <c r="A722" t="s">
        <v>61</v>
      </c>
      <c r="B722" s="220">
        <v>39224</v>
      </c>
      <c r="D722" s="82">
        <v>12.138</v>
      </c>
      <c r="E722" s="82">
        <v>21.25</v>
      </c>
      <c r="H722" s="82">
        <v>60.35</v>
      </c>
      <c r="I722" s="82">
        <v>8.11</v>
      </c>
      <c r="J722"/>
      <c r="K722" s="87">
        <v>-0.4</v>
      </c>
    </row>
    <row r="723" spans="1:17" x14ac:dyDescent="0.2">
      <c r="A723" t="s">
        <v>61</v>
      </c>
      <c r="B723" s="220">
        <v>39224</v>
      </c>
      <c r="D723" s="82">
        <v>13.144</v>
      </c>
      <c r="E723" s="82">
        <v>21.24</v>
      </c>
      <c r="H723" s="82">
        <v>60.37</v>
      </c>
      <c r="I723" s="82">
        <v>8.1</v>
      </c>
      <c r="J723"/>
      <c r="K723" s="87">
        <v>-0.5</v>
      </c>
    </row>
    <row r="724" spans="1:17" x14ac:dyDescent="0.2">
      <c r="A724" t="s">
        <v>61</v>
      </c>
      <c r="B724" s="220">
        <v>39224</v>
      </c>
      <c r="D724" s="82">
        <v>14.143000000000001</v>
      </c>
      <c r="E724" s="82">
        <v>21.24</v>
      </c>
      <c r="H724" s="82">
        <v>60.41</v>
      </c>
      <c r="I724" s="82">
        <v>8.1</v>
      </c>
      <c r="J724"/>
      <c r="K724" s="87">
        <v>-0.3</v>
      </c>
    </row>
    <row r="725" spans="1:17" x14ac:dyDescent="0.2">
      <c r="A725" t="s">
        <v>61</v>
      </c>
      <c r="B725" s="220">
        <v>39224</v>
      </c>
      <c r="D725" s="82">
        <v>14.779</v>
      </c>
      <c r="E725" s="82">
        <v>21.15</v>
      </c>
      <c r="H725" s="82">
        <v>60</v>
      </c>
      <c r="I725" s="82">
        <v>8.1</v>
      </c>
      <c r="J725"/>
      <c r="K725" s="87">
        <v>-0.1</v>
      </c>
    </row>
    <row r="728" spans="1:17" x14ac:dyDescent="0.2">
      <c r="A728" t="s">
        <v>7</v>
      </c>
      <c r="B728" s="220">
        <v>39322</v>
      </c>
      <c r="D728" s="82">
        <v>0.56899999999999995</v>
      </c>
      <c r="E728">
        <v>30.71</v>
      </c>
      <c r="F728">
        <v>5.58</v>
      </c>
      <c r="G728">
        <v>75.3</v>
      </c>
      <c r="H728">
        <v>3.306</v>
      </c>
      <c r="I728">
        <v>7.92</v>
      </c>
      <c r="J728" t="s">
        <v>171</v>
      </c>
      <c r="K728">
        <v>170.3</v>
      </c>
    </row>
    <row r="729" spans="1:17" x14ac:dyDescent="0.2">
      <c r="J729" t="s">
        <v>172</v>
      </c>
    </row>
    <row r="730" spans="1:17" x14ac:dyDescent="0.2">
      <c r="A730" t="s">
        <v>36</v>
      </c>
      <c r="B730" s="220">
        <v>39322</v>
      </c>
      <c r="D730" s="82">
        <v>0.189</v>
      </c>
      <c r="E730">
        <v>30.76</v>
      </c>
      <c r="F730">
        <v>4.95</v>
      </c>
      <c r="G730">
        <v>67.099999999999994</v>
      </c>
      <c r="H730">
        <v>4.5179999999999998</v>
      </c>
      <c r="I730">
        <v>7.57</v>
      </c>
      <c r="J730"/>
      <c r="K730">
        <v>170.2</v>
      </c>
    </row>
    <row r="732" spans="1:17" x14ac:dyDescent="0.2">
      <c r="A732" t="s">
        <v>114</v>
      </c>
      <c r="B732" s="220">
        <v>39322</v>
      </c>
      <c r="D732" s="82">
        <v>5.0999999999999997E-2</v>
      </c>
      <c r="E732">
        <v>30.73</v>
      </c>
      <c r="F732">
        <v>4.33</v>
      </c>
      <c r="G732">
        <v>58.8</v>
      </c>
      <c r="H732">
        <v>5.0609999999999999</v>
      </c>
      <c r="I732">
        <v>7.54</v>
      </c>
      <c r="J732"/>
      <c r="K732">
        <v>139.9</v>
      </c>
    </row>
    <row r="734" spans="1:17" x14ac:dyDescent="0.2">
      <c r="A734" t="s">
        <v>72</v>
      </c>
      <c r="B734" s="220">
        <v>39322</v>
      </c>
      <c r="D734" s="82">
        <v>0.24299999999999999</v>
      </c>
      <c r="E734" s="82">
        <v>29.1</v>
      </c>
      <c r="F734">
        <v>7.45</v>
      </c>
      <c r="G734">
        <v>97.4</v>
      </c>
      <c r="H734" s="71">
        <v>1.88</v>
      </c>
      <c r="I734">
        <v>8.1300000000000008</v>
      </c>
      <c r="J734"/>
      <c r="K734" s="52">
        <v>24</v>
      </c>
    </row>
    <row r="735" spans="1:17" x14ac:dyDescent="0.2">
      <c r="M735" s="233"/>
    </row>
    <row r="736" spans="1:17" x14ac:dyDescent="0.2">
      <c r="A736" t="s">
        <v>55</v>
      </c>
      <c r="B736" s="220">
        <v>39322</v>
      </c>
      <c r="D736" s="82">
        <v>0.222</v>
      </c>
      <c r="E736">
        <v>31.44</v>
      </c>
      <c r="F736">
        <v>0.36</v>
      </c>
      <c r="G736">
        <v>6.1</v>
      </c>
      <c r="H736">
        <v>62.44</v>
      </c>
      <c r="I736">
        <v>8.2799999999999994</v>
      </c>
      <c r="J736"/>
      <c r="K736">
        <v>9.5</v>
      </c>
      <c r="M736" s="82">
        <v>0.75</v>
      </c>
      <c r="N736" s="192">
        <v>4.0535399999999999</v>
      </c>
      <c r="O736" s="192">
        <v>3.7342200000000005</v>
      </c>
      <c r="P736" s="192">
        <v>2.2467532467532472</v>
      </c>
      <c r="Q736" s="192">
        <v>2.0649350649350651</v>
      </c>
    </row>
    <row r="737" spans="1:17" x14ac:dyDescent="0.2">
      <c r="A737" t="s">
        <v>55</v>
      </c>
      <c r="B737" s="220">
        <v>39322</v>
      </c>
      <c r="D737" s="82">
        <v>1.1359999999999999</v>
      </c>
      <c r="E737">
        <v>31.13</v>
      </c>
      <c r="F737">
        <v>0.28999999999999998</v>
      </c>
      <c r="G737" s="52">
        <v>5</v>
      </c>
      <c r="H737">
        <v>62.39</v>
      </c>
      <c r="I737">
        <v>8.27</v>
      </c>
      <c r="J737"/>
      <c r="K737">
        <v>9.4</v>
      </c>
      <c r="N737" s="194"/>
      <c r="O737" s="194"/>
      <c r="P737" s="193"/>
      <c r="Q737" s="193"/>
    </row>
    <row r="738" spans="1:17" x14ac:dyDescent="0.2">
      <c r="A738" t="s">
        <v>55</v>
      </c>
      <c r="B738" s="220">
        <v>39322</v>
      </c>
      <c r="D738" s="82">
        <v>2.1190000000000002</v>
      </c>
      <c r="E738">
        <v>31.02</v>
      </c>
      <c r="F738" s="82">
        <v>0.3</v>
      </c>
      <c r="G738">
        <v>5.0999999999999996</v>
      </c>
      <c r="H738">
        <v>62.37</v>
      </c>
      <c r="I738">
        <v>8.26</v>
      </c>
      <c r="J738"/>
      <c r="K738" s="52">
        <v>9</v>
      </c>
      <c r="N738" s="194"/>
      <c r="O738" s="194"/>
      <c r="P738" s="193"/>
      <c r="Q738" s="193"/>
    </row>
    <row r="739" spans="1:17" x14ac:dyDescent="0.2">
      <c r="A739" t="s">
        <v>55</v>
      </c>
      <c r="B739" s="220">
        <v>39322</v>
      </c>
      <c r="D739" s="82">
        <v>3.052</v>
      </c>
      <c r="E739">
        <v>30.97</v>
      </c>
      <c r="F739">
        <v>0.28000000000000003</v>
      </c>
      <c r="G739">
        <v>4.7</v>
      </c>
      <c r="H739">
        <v>62.38</v>
      </c>
      <c r="I739">
        <v>8.25</v>
      </c>
      <c r="J739"/>
      <c r="K739">
        <v>8.3000000000000007</v>
      </c>
      <c r="N739" s="194"/>
      <c r="O739" s="194"/>
      <c r="P739" s="193"/>
      <c r="Q739" s="193"/>
    </row>
    <row r="740" spans="1:17" x14ac:dyDescent="0.2">
      <c r="A740" t="s">
        <v>55</v>
      </c>
      <c r="B740" s="220">
        <v>39322</v>
      </c>
      <c r="D740" s="82">
        <v>3.9420000000000002</v>
      </c>
      <c r="E740">
        <v>30.96</v>
      </c>
      <c r="F740">
        <v>0.27</v>
      </c>
      <c r="G740">
        <v>4.5999999999999996</v>
      </c>
      <c r="H740">
        <v>62.37</v>
      </c>
      <c r="I740">
        <v>8.23</v>
      </c>
      <c r="J740"/>
      <c r="K740">
        <v>7.9</v>
      </c>
      <c r="N740" s="194"/>
      <c r="O740" s="194"/>
      <c r="P740" s="193"/>
      <c r="Q740" s="193"/>
    </row>
    <row r="741" spans="1:17" x14ac:dyDescent="0.2">
      <c r="A741" t="s">
        <v>55</v>
      </c>
      <c r="B741" s="220">
        <v>39322</v>
      </c>
      <c r="D741" s="82">
        <v>5.1269999999999998</v>
      </c>
      <c r="E741">
        <v>30.94</v>
      </c>
      <c r="F741">
        <v>0.26</v>
      </c>
      <c r="G741">
        <v>4.5</v>
      </c>
      <c r="H741">
        <v>62.37</v>
      </c>
      <c r="I741">
        <v>8.23</v>
      </c>
      <c r="J741"/>
      <c r="K741">
        <v>7.6</v>
      </c>
      <c r="N741" s="194"/>
      <c r="O741" s="194"/>
      <c r="P741" s="193"/>
      <c r="Q741" s="193"/>
    </row>
    <row r="742" spans="1:17" x14ac:dyDescent="0.2">
      <c r="A742" t="s">
        <v>55</v>
      </c>
      <c r="B742" s="220">
        <v>39322</v>
      </c>
      <c r="D742" s="82">
        <v>6.0750000000000002</v>
      </c>
      <c r="E742">
        <v>30.92</v>
      </c>
      <c r="F742">
        <v>0.28999999999999998</v>
      </c>
      <c r="G742">
        <v>4.9000000000000004</v>
      </c>
      <c r="H742">
        <v>62.38</v>
      </c>
      <c r="I742">
        <v>8.2200000000000006</v>
      </c>
      <c r="J742"/>
      <c r="K742">
        <v>7.5</v>
      </c>
      <c r="N742" s="194"/>
      <c r="O742" s="194"/>
      <c r="P742" s="193"/>
      <c r="Q742" s="193"/>
    </row>
    <row r="743" spans="1:17" x14ac:dyDescent="0.2">
      <c r="A743" t="s">
        <v>55</v>
      </c>
      <c r="B743" s="220">
        <v>39322</v>
      </c>
      <c r="D743" s="82">
        <v>7.1760000000000002</v>
      </c>
      <c r="E743" s="82">
        <v>30.9</v>
      </c>
      <c r="F743" s="82">
        <v>0.2</v>
      </c>
      <c r="G743">
        <v>3.4</v>
      </c>
      <c r="H743">
        <v>62.37</v>
      </c>
      <c r="I743">
        <v>8.2200000000000006</v>
      </c>
      <c r="J743"/>
      <c r="K743">
        <v>7.6</v>
      </c>
      <c r="N743" s="194"/>
      <c r="O743" s="194"/>
      <c r="P743" s="193"/>
      <c r="Q743" s="193"/>
    </row>
    <row r="744" spans="1:17" x14ac:dyDescent="0.2">
      <c r="A744" t="s">
        <v>55</v>
      </c>
      <c r="B744" s="220">
        <v>39322</v>
      </c>
      <c r="D744" s="82">
        <v>8.1340000000000003</v>
      </c>
      <c r="E744">
        <v>30.86</v>
      </c>
      <c r="F744">
        <v>0.26</v>
      </c>
      <c r="G744">
        <v>4.4000000000000004</v>
      </c>
      <c r="H744">
        <v>62.38</v>
      </c>
      <c r="I744">
        <v>8.2100000000000009</v>
      </c>
      <c r="J744"/>
      <c r="K744">
        <v>7.3</v>
      </c>
      <c r="N744" s="194"/>
      <c r="O744" s="194"/>
      <c r="P744" s="193"/>
      <c r="Q744" s="193"/>
    </row>
    <row r="745" spans="1:17" x14ac:dyDescent="0.2">
      <c r="A745" t="s">
        <v>55</v>
      </c>
      <c r="B745" s="220">
        <v>39322</v>
      </c>
      <c r="D745" s="82">
        <v>9.2010000000000005</v>
      </c>
      <c r="E745">
        <v>30.85</v>
      </c>
      <c r="F745">
        <v>0.22</v>
      </c>
      <c r="G745">
        <v>3.7</v>
      </c>
      <c r="H745">
        <v>62.37</v>
      </c>
      <c r="I745">
        <v>8.2100000000000009</v>
      </c>
      <c r="J745"/>
      <c r="K745">
        <v>6.9</v>
      </c>
      <c r="N745" s="194"/>
      <c r="O745" s="194"/>
      <c r="P745" s="193"/>
      <c r="Q745" s="193"/>
    </row>
    <row r="746" spans="1:17" x14ac:dyDescent="0.2">
      <c r="A746" t="s">
        <v>55</v>
      </c>
      <c r="B746" s="220">
        <v>39322</v>
      </c>
      <c r="D746" s="82">
        <v>10.07</v>
      </c>
      <c r="E746">
        <v>30.84</v>
      </c>
      <c r="F746">
        <v>0.18</v>
      </c>
      <c r="G746" s="52">
        <v>3</v>
      </c>
      <c r="H746">
        <v>62.37</v>
      </c>
      <c r="I746">
        <v>8.2100000000000009</v>
      </c>
      <c r="J746"/>
      <c r="K746">
        <v>7.1</v>
      </c>
      <c r="N746" s="194"/>
      <c r="O746" s="194"/>
      <c r="P746" s="193"/>
      <c r="Q746" s="193"/>
    </row>
    <row r="747" spans="1:17" x14ac:dyDescent="0.2">
      <c r="A747" t="s">
        <v>55</v>
      </c>
      <c r="B747" s="220">
        <v>39322</v>
      </c>
      <c r="D747" s="82">
        <v>10.465999999999999</v>
      </c>
      <c r="E747">
        <v>30.84</v>
      </c>
      <c r="F747">
        <v>0.16</v>
      </c>
      <c r="G747">
        <v>2.7</v>
      </c>
      <c r="H747">
        <v>62.37</v>
      </c>
      <c r="I747" s="82">
        <v>8.1999999999999993</v>
      </c>
      <c r="J747"/>
      <c r="K747">
        <v>7.1</v>
      </c>
      <c r="N747" s="194"/>
      <c r="O747" s="194"/>
      <c r="P747" s="193"/>
      <c r="Q747" s="193"/>
    </row>
    <row r="748" spans="1:17" x14ac:dyDescent="0.2">
      <c r="A748" t="s">
        <v>55</v>
      </c>
      <c r="B748" s="220">
        <v>39322</v>
      </c>
      <c r="D748" s="82">
        <v>11.076000000000001</v>
      </c>
      <c r="E748">
        <v>30.83</v>
      </c>
      <c r="F748">
        <v>0.16</v>
      </c>
      <c r="G748">
        <v>2.7</v>
      </c>
      <c r="H748">
        <v>62.37</v>
      </c>
      <c r="I748" s="82">
        <v>8.1999999999999993</v>
      </c>
      <c r="J748"/>
      <c r="K748" s="52">
        <v>7</v>
      </c>
      <c r="N748" s="194"/>
      <c r="O748" s="194"/>
      <c r="P748" s="193"/>
      <c r="Q748" s="193"/>
    </row>
    <row r="749" spans="1:17" x14ac:dyDescent="0.2">
      <c r="A749" t="s">
        <v>55</v>
      </c>
      <c r="B749" s="220">
        <v>39322</v>
      </c>
      <c r="D749" s="82">
        <v>12.109</v>
      </c>
      <c r="E749" s="82">
        <v>30.8</v>
      </c>
      <c r="F749">
        <v>0.15</v>
      </c>
      <c r="G749">
        <v>2.5</v>
      </c>
      <c r="H749">
        <v>62.35</v>
      </c>
      <c r="I749" s="82">
        <v>8.19</v>
      </c>
      <c r="J749"/>
      <c r="K749">
        <v>6.9</v>
      </c>
      <c r="N749" s="194"/>
      <c r="O749" s="194"/>
      <c r="P749" s="193"/>
      <c r="Q749" s="193"/>
    </row>
    <row r="750" spans="1:17" x14ac:dyDescent="0.2">
      <c r="A750" t="s">
        <v>55</v>
      </c>
      <c r="B750" s="220">
        <v>39322</v>
      </c>
      <c r="D750" s="82">
        <v>13.031000000000001</v>
      </c>
      <c r="E750">
        <v>27.58</v>
      </c>
      <c r="F750">
        <v>0.32</v>
      </c>
      <c r="G750">
        <v>5.0999999999999996</v>
      </c>
      <c r="H750">
        <v>61.71</v>
      </c>
      <c r="I750" s="82">
        <v>7.8</v>
      </c>
      <c r="J750"/>
      <c r="K750">
        <v>4.2</v>
      </c>
      <c r="N750" s="194"/>
      <c r="O750" s="194"/>
      <c r="P750" s="193"/>
      <c r="Q750" s="193"/>
    </row>
    <row r="751" spans="1:17" x14ac:dyDescent="0.2">
      <c r="A751" t="s">
        <v>55</v>
      </c>
      <c r="B751" s="220">
        <v>39322</v>
      </c>
      <c r="D751" s="82">
        <v>14.153</v>
      </c>
      <c r="E751">
        <v>26.92</v>
      </c>
      <c r="F751">
        <v>0.28000000000000003</v>
      </c>
      <c r="G751">
        <v>4.4000000000000004</v>
      </c>
      <c r="H751">
        <v>61.75</v>
      </c>
      <c r="I751">
        <v>7.66</v>
      </c>
      <c r="J751"/>
      <c r="K751">
        <v>33.9</v>
      </c>
      <c r="N751" s="194"/>
      <c r="O751" s="194"/>
      <c r="P751" s="193"/>
      <c r="Q751" s="193"/>
    </row>
    <row r="752" spans="1:17" x14ac:dyDescent="0.2">
      <c r="A752" t="s">
        <v>55</v>
      </c>
      <c r="B752" s="220">
        <v>39322</v>
      </c>
      <c r="D752" s="82">
        <v>14.513</v>
      </c>
      <c r="E752">
        <v>26.86</v>
      </c>
      <c r="F752">
        <v>0.11</v>
      </c>
      <c r="G752">
        <v>1.7</v>
      </c>
      <c r="H752" s="82">
        <v>61.6</v>
      </c>
      <c r="I752">
        <v>7.37</v>
      </c>
      <c r="J752"/>
      <c r="K752">
        <v>187.9</v>
      </c>
      <c r="N752" s="194"/>
      <c r="O752" s="194"/>
      <c r="P752" s="193"/>
      <c r="Q752" s="193"/>
    </row>
    <row r="753" spans="1:17" x14ac:dyDescent="0.2">
      <c r="N753" s="194"/>
      <c r="O753" s="194"/>
      <c r="P753" s="193"/>
      <c r="Q753" s="193"/>
    </row>
    <row r="754" spans="1:17" x14ac:dyDescent="0.2">
      <c r="A754" t="s">
        <v>58</v>
      </c>
      <c r="B754" s="220">
        <v>39322</v>
      </c>
      <c r="D754" s="82">
        <v>0.23899999999999999</v>
      </c>
      <c r="E754">
        <v>31.07</v>
      </c>
      <c r="F754" s="82">
        <v>0.8</v>
      </c>
      <c r="G754">
        <v>13.6</v>
      </c>
      <c r="H754">
        <v>62.32</v>
      </c>
      <c r="I754">
        <v>8.2799999999999994</v>
      </c>
      <c r="J754"/>
      <c r="K754">
        <v>5.2</v>
      </c>
      <c r="M754" s="143">
        <v>0.8</v>
      </c>
      <c r="N754" s="192">
        <v>4.9459599999999995</v>
      </c>
      <c r="O754" s="192">
        <v>4.7712999999999992</v>
      </c>
      <c r="P754" s="192">
        <v>1.7096774193548387</v>
      </c>
      <c r="Q754" s="192">
        <v>1.8807339449541285</v>
      </c>
    </row>
    <row r="755" spans="1:17" x14ac:dyDescent="0.2">
      <c r="A755" t="s">
        <v>58</v>
      </c>
      <c r="B755" s="220">
        <v>39322</v>
      </c>
      <c r="D755" s="82">
        <v>1.0649999999999999</v>
      </c>
      <c r="E755">
        <v>31.03</v>
      </c>
      <c r="F755">
        <v>0.56999999999999995</v>
      </c>
      <c r="G755">
        <v>9.6</v>
      </c>
      <c r="H755">
        <v>62.29</v>
      </c>
      <c r="I755">
        <v>8.24</v>
      </c>
      <c r="J755"/>
      <c r="K755">
        <v>5.5</v>
      </c>
    </row>
    <row r="756" spans="1:17" x14ac:dyDescent="0.2">
      <c r="A756" t="s">
        <v>58</v>
      </c>
      <c r="B756" s="220">
        <v>39322</v>
      </c>
      <c r="D756" s="82">
        <v>2.0190000000000001</v>
      </c>
      <c r="E756">
        <v>30.95</v>
      </c>
      <c r="F756">
        <v>0.45</v>
      </c>
      <c r="G756">
        <v>7.6</v>
      </c>
      <c r="H756">
        <v>62.28</v>
      </c>
      <c r="I756">
        <v>8.23</v>
      </c>
      <c r="J756"/>
      <c r="K756">
        <v>5.0999999999999996</v>
      </c>
    </row>
    <row r="757" spans="1:17" x14ac:dyDescent="0.2">
      <c r="A757" t="s">
        <v>58</v>
      </c>
      <c r="B757" s="220">
        <v>39322</v>
      </c>
      <c r="D757" s="82">
        <v>3.11</v>
      </c>
      <c r="E757">
        <v>30.91</v>
      </c>
      <c r="F757">
        <v>0.33</v>
      </c>
      <c r="G757">
        <v>5.6</v>
      </c>
      <c r="H757">
        <v>62.28</v>
      </c>
      <c r="I757">
        <v>8.2100000000000009</v>
      </c>
      <c r="J757"/>
      <c r="K757">
        <v>5.8</v>
      </c>
    </row>
    <row r="758" spans="1:17" x14ac:dyDescent="0.2">
      <c r="A758" t="s">
        <v>58</v>
      </c>
      <c r="B758" s="220">
        <v>39322</v>
      </c>
      <c r="D758" s="82">
        <v>4.0449999999999999</v>
      </c>
      <c r="E758">
        <v>30.91</v>
      </c>
      <c r="F758" s="82">
        <v>0.3</v>
      </c>
      <c r="G758">
        <v>5.0999999999999996</v>
      </c>
      <c r="H758">
        <v>62.28</v>
      </c>
      <c r="I758">
        <v>8.2100000000000009</v>
      </c>
      <c r="J758"/>
      <c r="K758">
        <v>6.3</v>
      </c>
    </row>
    <row r="759" spans="1:17" x14ac:dyDescent="0.2">
      <c r="A759" t="s">
        <v>58</v>
      </c>
      <c r="B759" s="220">
        <v>39322</v>
      </c>
      <c r="D759" s="82">
        <v>5.1130000000000004</v>
      </c>
      <c r="E759">
        <v>30.91</v>
      </c>
      <c r="F759">
        <v>0.24</v>
      </c>
      <c r="G759">
        <v>4.0999999999999996</v>
      </c>
      <c r="H759">
        <v>62.27</v>
      </c>
      <c r="I759" s="82">
        <v>8.1999999999999993</v>
      </c>
      <c r="J759"/>
      <c r="K759">
        <v>6.1</v>
      </c>
    </row>
    <row r="760" spans="1:17" x14ac:dyDescent="0.2">
      <c r="A760" t="s">
        <v>58</v>
      </c>
      <c r="B760" s="220">
        <v>39322</v>
      </c>
      <c r="D760" s="82">
        <v>6.0170000000000003</v>
      </c>
      <c r="E760">
        <v>30.91</v>
      </c>
      <c r="F760">
        <v>0.23</v>
      </c>
      <c r="G760">
        <v>3.9</v>
      </c>
      <c r="H760">
        <v>62.28</v>
      </c>
      <c r="I760" s="82">
        <v>8.1999999999999993</v>
      </c>
      <c r="J760"/>
      <c r="K760">
        <v>5.7</v>
      </c>
    </row>
    <row r="761" spans="1:17" x14ac:dyDescent="0.2">
      <c r="A761" t="s">
        <v>58</v>
      </c>
      <c r="B761" s="220">
        <v>39322</v>
      </c>
      <c r="D761" s="82">
        <v>7.0490000000000004</v>
      </c>
      <c r="E761">
        <v>30.91</v>
      </c>
      <c r="F761">
        <v>0.22</v>
      </c>
      <c r="G761">
        <v>3.8</v>
      </c>
      <c r="H761">
        <v>62.28</v>
      </c>
      <c r="I761" s="82">
        <v>8.19</v>
      </c>
      <c r="J761"/>
      <c r="K761" s="52">
        <v>7</v>
      </c>
    </row>
    <row r="762" spans="1:17" x14ac:dyDescent="0.2">
      <c r="A762" t="s">
        <v>58</v>
      </c>
      <c r="B762" s="220">
        <v>39322</v>
      </c>
      <c r="D762" s="82">
        <v>8.1449999999999996</v>
      </c>
      <c r="E762">
        <v>30.91</v>
      </c>
      <c r="F762">
        <v>0.16</v>
      </c>
      <c r="G762">
        <v>2.7</v>
      </c>
      <c r="H762">
        <v>62.29</v>
      </c>
      <c r="I762" s="82">
        <v>8.1999999999999993</v>
      </c>
      <c r="J762"/>
      <c r="K762">
        <v>7.8</v>
      </c>
    </row>
    <row r="763" spans="1:17" x14ac:dyDescent="0.2">
      <c r="A763" t="s">
        <v>58</v>
      </c>
      <c r="B763" s="220">
        <v>39322</v>
      </c>
      <c r="D763" s="82">
        <v>9.1709999999999994</v>
      </c>
      <c r="E763">
        <v>30.91</v>
      </c>
      <c r="F763">
        <v>0.16</v>
      </c>
      <c r="G763">
        <v>2.7</v>
      </c>
      <c r="H763">
        <v>62.31</v>
      </c>
      <c r="I763">
        <v>8.2100000000000009</v>
      </c>
      <c r="J763"/>
      <c r="K763">
        <v>7.5</v>
      </c>
    </row>
    <row r="764" spans="1:17" x14ac:dyDescent="0.2">
      <c r="A764" t="s">
        <v>58</v>
      </c>
      <c r="B764" s="220">
        <v>39322</v>
      </c>
      <c r="D764" s="82">
        <v>10.015000000000001</v>
      </c>
      <c r="E764">
        <v>30.89</v>
      </c>
      <c r="F764">
        <v>0.18</v>
      </c>
      <c r="G764" s="52">
        <v>3</v>
      </c>
      <c r="H764">
        <v>62.34</v>
      </c>
      <c r="I764">
        <v>8.2100000000000009</v>
      </c>
      <c r="J764"/>
      <c r="K764">
        <v>7.7</v>
      </c>
    </row>
    <row r="765" spans="1:17" x14ac:dyDescent="0.2">
      <c r="A765" t="s">
        <v>58</v>
      </c>
      <c r="B765" s="220">
        <v>39322</v>
      </c>
      <c r="D765" s="82">
        <v>11.151</v>
      </c>
      <c r="E765" s="82">
        <v>30.4</v>
      </c>
      <c r="F765">
        <v>0.12</v>
      </c>
      <c r="G765" s="52">
        <v>2</v>
      </c>
      <c r="H765">
        <v>62.33</v>
      </c>
      <c r="I765">
        <v>8.15</v>
      </c>
      <c r="J765"/>
      <c r="K765">
        <v>5.9</v>
      </c>
    </row>
    <row r="766" spans="1:17" x14ac:dyDescent="0.2">
      <c r="A766" t="s">
        <v>58</v>
      </c>
      <c r="B766" s="220">
        <v>39322</v>
      </c>
      <c r="D766" s="82">
        <v>12.178000000000001</v>
      </c>
      <c r="E766">
        <v>29.91</v>
      </c>
      <c r="F766">
        <v>0.14000000000000001</v>
      </c>
      <c r="G766">
        <v>2.2999999999999998</v>
      </c>
      <c r="H766">
        <v>61.15</v>
      </c>
      <c r="I766">
        <v>8.01</v>
      </c>
      <c r="J766"/>
      <c r="K766">
        <v>210.4</v>
      </c>
    </row>
    <row r="767" spans="1:17" x14ac:dyDescent="0.2">
      <c r="A767" t="s">
        <v>58</v>
      </c>
      <c r="B767" s="220">
        <v>39322</v>
      </c>
      <c r="D767" s="82">
        <v>12.484</v>
      </c>
      <c r="E767">
        <v>29.77</v>
      </c>
      <c r="F767">
        <v>0.19</v>
      </c>
      <c r="G767">
        <v>3.1</v>
      </c>
      <c r="H767">
        <v>60.73</v>
      </c>
      <c r="I767">
        <v>8.01</v>
      </c>
      <c r="J767"/>
      <c r="K767">
        <v>54.1</v>
      </c>
    </row>
    <row r="769" spans="1:17" x14ac:dyDescent="0.2">
      <c r="A769" t="s">
        <v>61</v>
      </c>
      <c r="B769" s="220">
        <v>39322</v>
      </c>
      <c r="D769" s="82">
        <v>0.24099999999999999</v>
      </c>
      <c r="E769">
        <v>30.84</v>
      </c>
      <c r="F769">
        <v>0.27</v>
      </c>
      <c r="G769">
        <v>4.5999999999999996</v>
      </c>
      <c r="H769">
        <v>62.54</v>
      </c>
      <c r="I769">
        <v>8.19</v>
      </c>
      <c r="J769"/>
      <c r="K769">
        <v>9.3000000000000007</v>
      </c>
      <c r="M769" s="82">
        <v>0.85</v>
      </c>
      <c r="N769" s="192">
        <v>3.98</v>
      </c>
      <c r="O769" s="192">
        <v>4.5386000000000006</v>
      </c>
      <c r="P769" s="192">
        <v>1.9761904761904758</v>
      </c>
      <c r="Q769" s="192">
        <v>2.4358974358974366</v>
      </c>
    </row>
    <row r="770" spans="1:17" x14ac:dyDescent="0.2">
      <c r="A770" t="s">
        <v>61</v>
      </c>
      <c r="B770" s="220">
        <v>39322</v>
      </c>
      <c r="D770" s="82">
        <v>1.105</v>
      </c>
      <c r="E770">
        <v>30.84</v>
      </c>
      <c r="F770" s="82">
        <v>0.5</v>
      </c>
      <c r="G770">
        <v>8.4</v>
      </c>
      <c r="H770">
        <v>62.47</v>
      </c>
      <c r="I770">
        <v>8.18</v>
      </c>
      <c r="J770"/>
      <c r="K770">
        <v>8.5</v>
      </c>
    </row>
    <row r="771" spans="1:17" x14ac:dyDescent="0.2">
      <c r="A771" t="s">
        <v>61</v>
      </c>
      <c r="B771" s="220">
        <v>39322</v>
      </c>
      <c r="D771" s="82">
        <v>1.994</v>
      </c>
      <c r="E771">
        <v>30.84</v>
      </c>
      <c r="F771">
        <v>0.19</v>
      </c>
      <c r="G771">
        <v>3.1</v>
      </c>
      <c r="H771">
        <v>62.46</v>
      </c>
      <c r="I771">
        <v>8.19</v>
      </c>
      <c r="J771"/>
      <c r="K771">
        <v>8.8000000000000007</v>
      </c>
    </row>
    <row r="772" spans="1:17" x14ac:dyDescent="0.2">
      <c r="A772" t="s">
        <v>61</v>
      </c>
      <c r="B772" s="220">
        <v>39322</v>
      </c>
      <c r="D772" s="82">
        <v>3.0640000000000001</v>
      </c>
      <c r="E772">
        <v>30.84</v>
      </c>
      <c r="F772">
        <v>0.15</v>
      </c>
      <c r="G772">
        <v>2.6</v>
      </c>
      <c r="H772">
        <v>62.46</v>
      </c>
      <c r="I772">
        <v>8.19</v>
      </c>
      <c r="J772"/>
      <c r="K772">
        <v>8.6</v>
      </c>
    </row>
    <row r="773" spans="1:17" x14ac:dyDescent="0.2">
      <c r="A773" t="s">
        <v>61</v>
      </c>
      <c r="B773" s="220">
        <v>39322</v>
      </c>
      <c r="D773" s="82">
        <v>4.117</v>
      </c>
      <c r="E773">
        <v>30.84</v>
      </c>
      <c r="F773">
        <v>0.14000000000000001</v>
      </c>
      <c r="G773">
        <v>2.4</v>
      </c>
      <c r="H773">
        <v>62.46</v>
      </c>
      <c r="I773">
        <v>8.18</v>
      </c>
      <c r="J773"/>
      <c r="K773">
        <v>8.8000000000000007</v>
      </c>
    </row>
    <row r="774" spans="1:17" x14ac:dyDescent="0.2">
      <c r="A774" t="s">
        <v>61</v>
      </c>
      <c r="B774" s="220">
        <v>39322</v>
      </c>
      <c r="D774" s="82">
        <v>5.1130000000000004</v>
      </c>
      <c r="E774">
        <v>30.85</v>
      </c>
      <c r="F774" s="82">
        <v>0.1</v>
      </c>
      <c r="G774">
        <v>1.7</v>
      </c>
      <c r="H774">
        <v>62.48</v>
      </c>
      <c r="I774">
        <v>8.18</v>
      </c>
      <c r="J774"/>
      <c r="K774" s="52">
        <v>9</v>
      </c>
    </row>
    <row r="775" spans="1:17" x14ac:dyDescent="0.2">
      <c r="A775" t="s">
        <v>61</v>
      </c>
      <c r="B775" s="220">
        <v>39322</v>
      </c>
      <c r="D775" s="82">
        <v>6.1369999999999996</v>
      </c>
      <c r="E775">
        <v>30.84</v>
      </c>
      <c r="F775">
        <v>0.11</v>
      </c>
      <c r="G775">
        <v>1.8</v>
      </c>
      <c r="H775">
        <v>62.49</v>
      </c>
      <c r="I775">
        <v>8.18</v>
      </c>
      <c r="J775"/>
      <c r="K775">
        <v>8.9</v>
      </c>
    </row>
    <row r="776" spans="1:17" x14ac:dyDescent="0.2">
      <c r="A776" t="s">
        <v>61</v>
      </c>
      <c r="B776" s="220">
        <v>39322</v>
      </c>
      <c r="D776" s="82">
        <v>7.069</v>
      </c>
      <c r="E776">
        <v>30.84</v>
      </c>
      <c r="F776">
        <v>0.08</v>
      </c>
      <c r="G776">
        <v>1.4</v>
      </c>
      <c r="H776" s="82">
        <v>62.5</v>
      </c>
      <c r="I776">
        <v>8.19</v>
      </c>
      <c r="J776"/>
      <c r="K776">
        <v>8.6999999999999993</v>
      </c>
    </row>
    <row r="777" spans="1:17" x14ac:dyDescent="0.2">
      <c r="A777" t="s">
        <v>61</v>
      </c>
      <c r="B777" s="220">
        <v>39322</v>
      </c>
      <c r="D777" s="82">
        <v>8.0150000000000006</v>
      </c>
      <c r="E777">
        <v>30.85</v>
      </c>
      <c r="F777">
        <v>0.06</v>
      </c>
      <c r="G777" s="52">
        <v>1</v>
      </c>
      <c r="H777">
        <v>62.51</v>
      </c>
      <c r="I777">
        <v>8.19</v>
      </c>
      <c r="J777"/>
      <c r="K777">
        <v>8.9</v>
      </c>
    </row>
    <row r="778" spans="1:17" x14ac:dyDescent="0.2">
      <c r="A778" t="s">
        <v>61</v>
      </c>
      <c r="B778" s="220">
        <v>39322</v>
      </c>
      <c r="D778" s="82">
        <v>9.1259999999999994</v>
      </c>
      <c r="E778">
        <v>30.84</v>
      </c>
      <c r="F778">
        <v>0.06</v>
      </c>
      <c r="G778" s="52">
        <v>1</v>
      </c>
      <c r="H778">
        <v>62.52</v>
      </c>
      <c r="I778">
        <v>8.18</v>
      </c>
      <c r="J778"/>
      <c r="K778">
        <v>8.8000000000000007</v>
      </c>
    </row>
    <row r="779" spans="1:17" x14ac:dyDescent="0.2">
      <c r="A779" t="s">
        <v>61</v>
      </c>
      <c r="B779" s="220">
        <v>39322</v>
      </c>
      <c r="D779" s="82">
        <v>10.166</v>
      </c>
      <c r="E779">
        <v>30.78</v>
      </c>
      <c r="F779">
        <v>7.0000000000000007E-2</v>
      </c>
      <c r="G779">
        <v>1.2</v>
      </c>
      <c r="H779" s="82">
        <v>62.5</v>
      </c>
      <c r="I779">
        <v>8.18</v>
      </c>
      <c r="J779"/>
      <c r="K779">
        <v>7.9</v>
      </c>
    </row>
    <row r="780" spans="1:17" x14ac:dyDescent="0.2">
      <c r="A780" t="s">
        <v>61</v>
      </c>
      <c r="B780" s="220">
        <v>39322</v>
      </c>
      <c r="D780" s="82">
        <v>10.994999999999999</v>
      </c>
      <c r="E780">
        <v>30.67</v>
      </c>
      <c r="F780">
        <v>0.08</v>
      </c>
      <c r="G780">
        <v>1.4</v>
      </c>
      <c r="H780" s="82">
        <v>62.5</v>
      </c>
      <c r="I780">
        <v>8.16</v>
      </c>
      <c r="J780"/>
      <c r="K780">
        <v>6.5</v>
      </c>
    </row>
    <row r="781" spans="1:17" x14ac:dyDescent="0.2">
      <c r="A781" t="s">
        <v>61</v>
      </c>
      <c r="B781" s="220">
        <v>39322</v>
      </c>
      <c r="D781" s="82">
        <v>12.138</v>
      </c>
      <c r="E781">
        <v>29.67</v>
      </c>
      <c r="F781">
        <v>0.09</v>
      </c>
      <c r="G781">
        <v>1.5</v>
      </c>
      <c r="H781" s="82">
        <v>62.47</v>
      </c>
      <c r="I781">
        <v>8.0500000000000007</v>
      </c>
      <c r="J781"/>
      <c r="K781">
        <v>4.0999999999999996</v>
      </c>
    </row>
    <row r="782" spans="1:17" x14ac:dyDescent="0.2">
      <c r="A782" t="s">
        <v>61</v>
      </c>
      <c r="B782" s="220">
        <v>39322</v>
      </c>
      <c r="D782" s="82">
        <v>13.191000000000001</v>
      </c>
      <c r="E782">
        <v>29.12</v>
      </c>
      <c r="F782">
        <v>0.08</v>
      </c>
      <c r="G782">
        <v>1.2</v>
      </c>
      <c r="H782" s="82">
        <v>62.19</v>
      </c>
      <c r="I782">
        <v>7.96</v>
      </c>
      <c r="J782"/>
      <c r="K782">
        <v>0.5</v>
      </c>
    </row>
    <row r="783" spans="1:17" x14ac:dyDescent="0.2">
      <c r="A783" t="s">
        <v>61</v>
      </c>
      <c r="B783" s="220">
        <v>39322</v>
      </c>
      <c r="D783" s="82">
        <v>14.151</v>
      </c>
      <c r="E783">
        <v>28.94</v>
      </c>
      <c r="F783">
        <v>7.0000000000000007E-2</v>
      </c>
      <c r="G783">
        <v>1.1000000000000001</v>
      </c>
      <c r="H783" s="82">
        <v>62.2</v>
      </c>
      <c r="I783">
        <v>7.89</v>
      </c>
      <c r="J783"/>
      <c r="K783">
        <v>384.8</v>
      </c>
    </row>
    <row r="784" spans="1:17" x14ac:dyDescent="0.2">
      <c r="A784" t="s">
        <v>61</v>
      </c>
      <c r="B784" s="220">
        <v>39322</v>
      </c>
      <c r="D784" s="82">
        <v>14.254</v>
      </c>
      <c r="E784">
        <v>28.94</v>
      </c>
      <c r="F784">
        <v>-0.01</v>
      </c>
      <c r="G784">
        <v>-0.1</v>
      </c>
      <c r="H784" s="82">
        <v>62.2</v>
      </c>
      <c r="I784">
        <v>7.87</v>
      </c>
      <c r="J784"/>
      <c r="K784">
        <v>49.6</v>
      </c>
    </row>
    <row r="787" spans="1:16" x14ac:dyDescent="0.2">
      <c r="A787" t="s">
        <v>7</v>
      </c>
      <c r="B787" s="220">
        <v>39399</v>
      </c>
      <c r="D787" s="82">
        <v>0.248</v>
      </c>
      <c r="E787" s="82">
        <v>19.7</v>
      </c>
      <c r="F787">
        <v>8.3699999999999992</v>
      </c>
      <c r="G787" s="52">
        <v>92</v>
      </c>
      <c r="H787">
        <v>3.9540000000000002</v>
      </c>
      <c r="I787">
        <v>8.01</v>
      </c>
      <c r="J787" t="s">
        <v>171</v>
      </c>
      <c r="K787">
        <v>132.6</v>
      </c>
      <c r="L787" s="154"/>
    </row>
    <row r="788" spans="1:16" x14ac:dyDescent="0.2">
      <c r="G788" s="52"/>
      <c r="J788" t="s">
        <v>172</v>
      </c>
      <c r="L788" s="153"/>
    </row>
    <row r="789" spans="1:16" x14ac:dyDescent="0.2">
      <c r="A789" t="s">
        <v>36</v>
      </c>
      <c r="B789" s="220">
        <v>39399</v>
      </c>
      <c r="D789">
        <v>0.17</v>
      </c>
      <c r="E789">
        <v>19.850000000000001</v>
      </c>
      <c r="F789">
        <v>7.59</v>
      </c>
      <c r="G789" s="52">
        <v>84</v>
      </c>
      <c r="H789">
        <v>5.0679999999999996</v>
      </c>
      <c r="I789">
        <v>7.94</v>
      </c>
      <c r="J789"/>
      <c r="K789">
        <v>106.7</v>
      </c>
      <c r="L789" s="153"/>
    </row>
    <row r="790" spans="1:16" x14ac:dyDescent="0.2">
      <c r="L790" s="153"/>
    </row>
    <row r="791" spans="1:16" x14ac:dyDescent="0.2">
      <c r="A791" t="s">
        <v>114</v>
      </c>
      <c r="B791" s="220">
        <v>39399</v>
      </c>
      <c r="D791" s="82">
        <v>7.1999999999999995E-2</v>
      </c>
      <c r="E791">
        <v>20.02</v>
      </c>
      <c r="F791">
        <v>6.47</v>
      </c>
      <c r="G791" s="52">
        <v>71.3</v>
      </c>
      <c r="H791">
        <v>2.9809999999999999</v>
      </c>
      <c r="I791">
        <v>7.68</v>
      </c>
      <c r="J791"/>
      <c r="K791">
        <v>118.8</v>
      </c>
      <c r="L791" s="153"/>
    </row>
    <row r="792" spans="1:16" x14ac:dyDescent="0.2">
      <c r="G792" s="52"/>
      <c r="L792" s="153"/>
    </row>
    <row r="793" spans="1:16" x14ac:dyDescent="0.2">
      <c r="A793" t="s">
        <v>72</v>
      </c>
      <c r="B793" s="220">
        <v>39399</v>
      </c>
      <c r="D793" s="82">
        <v>0.48099999999999998</v>
      </c>
      <c r="E793">
        <v>20.37</v>
      </c>
      <c r="F793" s="82">
        <v>5.9</v>
      </c>
      <c r="G793" s="52">
        <v>65.2</v>
      </c>
      <c r="H793">
        <v>1.8240000000000001</v>
      </c>
      <c r="I793">
        <v>7.86</v>
      </c>
      <c r="J793"/>
      <c r="K793">
        <v>21.7</v>
      </c>
      <c r="L793" s="153"/>
    </row>
    <row r="795" spans="1:16" x14ac:dyDescent="0.2">
      <c r="A795" t="s">
        <v>55</v>
      </c>
      <c r="B795" s="220">
        <v>39400</v>
      </c>
      <c r="D795" s="82">
        <v>0.252</v>
      </c>
      <c r="E795">
        <v>21.65</v>
      </c>
      <c r="F795">
        <v>4.87</v>
      </c>
      <c r="G795" s="52">
        <v>70</v>
      </c>
      <c r="H795">
        <v>62.82</v>
      </c>
      <c r="I795">
        <v>8.1199999999999992</v>
      </c>
      <c r="J795"/>
      <c r="K795">
        <v>0.7</v>
      </c>
      <c r="M795" s="80">
        <v>1.6</v>
      </c>
      <c r="N795" s="186">
        <v>12.013430769230768</v>
      </c>
      <c r="O795" s="80" t="s">
        <v>123</v>
      </c>
      <c r="P795" s="186">
        <v>1.5939675174013921</v>
      </c>
    </row>
    <row r="796" spans="1:16" x14ac:dyDescent="0.2">
      <c r="A796" t="s">
        <v>55</v>
      </c>
      <c r="B796" s="220">
        <v>39400</v>
      </c>
      <c r="D796" s="82">
        <v>1.0469999999999999</v>
      </c>
      <c r="E796">
        <v>21.27</v>
      </c>
      <c r="F796">
        <v>4.7699999999999996</v>
      </c>
      <c r="G796" s="52">
        <v>68.099999999999994</v>
      </c>
      <c r="H796">
        <v>62.75</v>
      </c>
      <c r="I796">
        <v>8.09</v>
      </c>
      <c r="J796"/>
      <c r="K796">
        <v>0.6</v>
      </c>
      <c r="N796" s="186">
        <v>4.7926769230769217</v>
      </c>
      <c r="O796" s="80" t="s">
        <v>124</v>
      </c>
      <c r="P796" s="186">
        <v>1.4345549738219896</v>
      </c>
    </row>
    <row r="797" spans="1:16" x14ac:dyDescent="0.2">
      <c r="A797" t="s">
        <v>55</v>
      </c>
      <c r="B797" s="220">
        <v>39400</v>
      </c>
      <c r="D797" s="82">
        <v>2.1070000000000002</v>
      </c>
      <c r="E797">
        <v>21.06</v>
      </c>
      <c r="F797">
        <v>4.34</v>
      </c>
      <c r="G797">
        <v>61.8</v>
      </c>
      <c r="H797">
        <v>62.77</v>
      </c>
      <c r="I797">
        <v>8.06</v>
      </c>
      <c r="J797"/>
      <c r="K797">
        <v>0.6</v>
      </c>
    </row>
    <row r="798" spans="1:16" x14ac:dyDescent="0.2">
      <c r="A798" t="s">
        <v>55</v>
      </c>
      <c r="B798" s="220">
        <v>39400</v>
      </c>
      <c r="D798" s="82">
        <v>3.153</v>
      </c>
      <c r="E798">
        <v>21.02</v>
      </c>
      <c r="F798">
        <v>3.86</v>
      </c>
      <c r="G798">
        <v>54.9</v>
      </c>
      <c r="H798">
        <v>62.76</v>
      </c>
      <c r="I798">
        <v>8.0399999999999991</v>
      </c>
      <c r="J798"/>
      <c r="K798">
        <v>0.6</v>
      </c>
    </row>
    <row r="799" spans="1:16" x14ac:dyDescent="0.2">
      <c r="A799" t="s">
        <v>55</v>
      </c>
      <c r="B799" s="220">
        <v>39400</v>
      </c>
      <c r="D799" s="82">
        <v>4.0960000000000001</v>
      </c>
      <c r="E799">
        <v>20.99</v>
      </c>
      <c r="F799">
        <v>3.58</v>
      </c>
      <c r="G799" s="52">
        <v>51</v>
      </c>
      <c r="H799">
        <v>62.77</v>
      </c>
      <c r="I799">
        <v>8.0299999999999994</v>
      </c>
      <c r="J799"/>
      <c r="K799">
        <v>0.6</v>
      </c>
    </row>
    <row r="800" spans="1:16" x14ac:dyDescent="0.2">
      <c r="A800" t="s">
        <v>55</v>
      </c>
      <c r="B800" s="220">
        <v>39400</v>
      </c>
      <c r="D800" s="82">
        <v>5.0880000000000001</v>
      </c>
      <c r="E800">
        <v>20.99</v>
      </c>
      <c r="F800">
        <v>3.29</v>
      </c>
      <c r="G800">
        <v>46.8</v>
      </c>
      <c r="H800">
        <v>62.79</v>
      </c>
      <c r="I800">
        <v>8.01</v>
      </c>
      <c r="J800"/>
      <c r="K800">
        <v>0.9</v>
      </c>
    </row>
    <row r="801" spans="1:16" x14ac:dyDescent="0.2">
      <c r="A801" t="s">
        <v>55</v>
      </c>
      <c r="B801" s="220">
        <v>39400</v>
      </c>
      <c r="D801" s="82">
        <v>6.125</v>
      </c>
      <c r="E801">
        <v>20.99</v>
      </c>
      <c r="F801">
        <v>3.11</v>
      </c>
      <c r="G801">
        <v>44.2</v>
      </c>
      <c r="H801">
        <v>62.79</v>
      </c>
      <c r="I801">
        <v>8.01</v>
      </c>
      <c r="J801"/>
      <c r="K801">
        <v>1.1000000000000001</v>
      </c>
    </row>
    <row r="802" spans="1:16" x14ac:dyDescent="0.2">
      <c r="A802" t="s">
        <v>55</v>
      </c>
      <c r="B802" s="220">
        <v>39400</v>
      </c>
      <c r="D802" s="82">
        <v>7.0350000000000001</v>
      </c>
      <c r="E802">
        <v>20.99</v>
      </c>
      <c r="F802">
        <v>2.87</v>
      </c>
      <c r="G802">
        <v>40.799999999999997</v>
      </c>
      <c r="H802" s="82">
        <v>62.8</v>
      </c>
      <c r="I802" s="82">
        <v>8</v>
      </c>
      <c r="J802"/>
      <c r="K802">
        <v>1.1000000000000001</v>
      </c>
    </row>
    <row r="803" spans="1:16" x14ac:dyDescent="0.2">
      <c r="A803" t="s">
        <v>55</v>
      </c>
      <c r="B803" s="220">
        <v>39400</v>
      </c>
      <c r="D803" s="82">
        <v>8.0370000000000008</v>
      </c>
      <c r="E803">
        <v>20.99</v>
      </c>
      <c r="F803">
        <v>2.81</v>
      </c>
      <c r="G803" s="52">
        <v>40</v>
      </c>
      <c r="H803">
        <v>62.81</v>
      </c>
      <c r="I803" s="82">
        <v>8</v>
      </c>
      <c r="J803"/>
      <c r="K803">
        <v>1.2</v>
      </c>
    </row>
    <row r="804" spans="1:16" x14ac:dyDescent="0.2">
      <c r="A804" t="s">
        <v>55</v>
      </c>
      <c r="B804" s="220">
        <v>39400</v>
      </c>
      <c r="D804" s="82">
        <v>9.1110000000000007</v>
      </c>
      <c r="E804">
        <v>20.99</v>
      </c>
      <c r="F804">
        <v>2.82</v>
      </c>
      <c r="G804">
        <v>40.1</v>
      </c>
      <c r="H804">
        <v>62.81</v>
      </c>
      <c r="I804" s="82">
        <v>8</v>
      </c>
      <c r="J804"/>
      <c r="K804">
        <v>1.1000000000000001</v>
      </c>
    </row>
    <row r="805" spans="1:16" x14ac:dyDescent="0.2">
      <c r="A805" t="s">
        <v>55</v>
      </c>
      <c r="B805" s="220">
        <v>39400</v>
      </c>
      <c r="D805" s="82">
        <v>10.116</v>
      </c>
      <c r="E805">
        <v>20.98</v>
      </c>
      <c r="F805">
        <v>2.92</v>
      </c>
      <c r="G805">
        <v>41.6</v>
      </c>
      <c r="H805">
        <v>62.82</v>
      </c>
      <c r="I805" s="82">
        <v>8</v>
      </c>
      <c r="J805"/>
      <c r="K805">
        <v>0.9</v>
      </c>
    </row>
    <row r="806" spans="1:16" x14ac:dyDescent="0.2">
      <c r="A806" t="s">
        <v>55</v>
      </c>
      <c r="B806" s="220">
        <v>39400</v>
      </c>
      <c r="D806" s="82">
        <v>11.138</v>
      </c>
      <c r="E806">
        <v>20.98</v>
      </c>
      <c r="F806">
        <v>2.92</v>
      </c>
      <c r="G806">
        <v>41.6</v>
      </c>
      <c r="H806">
        <v>62.81</v>
      </c>
      <c r="I806" s="82">
        <v>8</v>
      </c>
      <c r="J806"/>
      <c r="K806">
        <v>0.9</v>
      </c>
    </row>
    <row r="807" spans="1:16" x14ac:dyDescent="0.2">
      <c r="A807" t="s">
        <v>55</v>
      </c>
      <c r="B807" s="220">
        <v>39400</v>
      </c>
      <c r="D807" s="82">
        <v>12.042999999999999</v>
      </c>
      <c r="E807">
        <v>20.99</v>
      </c>
      <c r="F807">
        <v>2.81</v>
      </c>
      <c r="G807" s="52">
        <v>40</v>
      </c>
      <c r="H807">
        <v>62.83</v>
      </c>
      <c r="I807" s="82">
        <v>8</v>
      </c>
      <c r="J807"/>
      <c r="K807">
        <v>1.1000000000000001</v>
      </c>
    </row>
    <row r="808" spans="1:16" x14ac:dyDescent="0.2">
      <c r="A808" t="s">
        <v>55</v>
      </c>
      <c r="B808" s="220">
        <v>39400</v>
      </c>
      <c r="D808" s="82">
        <v>13.01</v>
      </c>
      <c r="E808">
        <v>20.99</v>
      </c>
      <c r="F808" s="82">
        <v>2.7</v>
      </c>
      <c r="G808">
        <v>38.5</v>
      </c>
      <c r="H808">
        <v>62.82</v>
      </c>
      <c r="I808" s="82">
        <v>8</v>
      </c>
      <c r="J808"/>
      <c r="K808">
        <v>1.4</v>
      </c>
    </row>
    <row r="809" spans="1:16" x14ac:dyDescent="0.2">
      <c r="A809" t="s">
        <v>55</v>
      </c>
      <c r="B809" s="220">
        <v>39400</v>
      </c>
      <c r="D809" s="82">
        <v>14.116</v>
      </c>
      <c r="E809">
        <v>20.99</v>
      </c>
      <c r="F809">
        <v>2.74</v>
      </c>
      <c r="G809" s="52">
        <v>39</v>
      </c>
      <c r="H809">
        <v>62.83</v>
      </c>
      <c r="I809" s="82">
        <v>8</v>
      </c>
      <c r="J809"/>
      <c r="K809">
        <v>518.4</v>
      </c>
    </row>
    <row r="810" spans="1:16" x14ac:dyDescent="0.2">
      <c r="A810" t="s">
        <v>55</v>
      </c>
      <c r="B810" s="220">
        <v>39400</v>
      </c>
      <c r="D810" s="82">
        <v>14.374000000000001</v>
      </c>
      <c r="E810">
        <v>20.99</v>
      </c>
      <c r="F810">
        <v>2.5499999999999998</v>
      </c>
      <c r="G810">
        <v>36.200000000000003</v>
      </c>
      <c r="H810">
        <v>62.33</v>
      </c>
      <c r="I810" s="82">
        <v>8</v>
      </c>
      <c r="J810"/>
      <c r="K810">
        <v>14.2</v>
      </c>
    </row>
    <row r="811" spans="1:16" x14ac:dyDescent="0.2">
      <c r="E811"/>
      <c r="F811"/>
      <c r="G811"/>
      <c r="H811"/>
      <c r="I811"/>
      <c r="J811"/>
      <c r="K811"/>
    </row>
    <row r="812" spans="1:16" x14ac:dyDescent="0.2">
      <c r="A812" t="s">
        <v>58</v>
      </c>
      <c r="B812" s="220">
        <v>39400</v>
      </c>
      <c r="D812" s="82">
        <v>0.21099999999999999</v>
      </c>
      <c r="E812">
        <v>21.35</v>
      </c>
      <c r="F812">
        <v>8.16</v>
      </c>
      <c r="G812">
        <v>116.6</v>
      </c>
      <c r="H812">
        <v>62.51</v>
      </c>
      <c r="I812">
        <v>8.1300000000000008</v>
      </c>
      <c r="J812"/>
      <c r="K812">
        <v>-0.6</v>
      </c>
      <c r="M812" s="191">
        <v>1.7</v>
      </c>
      <c r="N812" s="189">
        <v>10.205523076923077</v>
      </c>
      <c r="O812" s="189" t="s">
        <v>123</v>
      </c>
      <c r="P812" s="189">
        <v>1.5051813471502593</v>
      </c>
    </row>
    <row r="813" spans="1:16" x14ac:dyDescent="0.2">
      <c r="A813" t="s">
        <v>58</v>
      </c>
      <c r="B813" s="220">
        <v>39400</v>
      </c>
      <c r="D813" s="82">
        <v>1.111</v>
      </c>
      <c r="E813">
        <v>21.16</v>
      </c>
      <c r="F813">
        <v>7.22</v>
      </c>
      <c r="G813">
        <v>102.9</v>
      </c>
      <c r="H813">
        <v>62.51</v>
      </c>
      <c r="I813">
        <v>8.11</v>
      </c>
      <c r="J813"/>
      <c r="K813">
        <v>-0.8</v>
      </c>
      <c r="M813" s="189"/>
      <c r="N813" s="189">
        <v>3.6774307692307691</v>
      </c>
      <c r="O813" s="189" t="s">
        <v>124</v>
      </c>
      <c r="P813" s="189">
        <v>1.3973509933774835</v>
      </c>
    </row>
    <row r="814" spans="1:16" x14ac:dyDescent="0.2">
      <c r="A814" t="s">
        <v>58</v>
      </c>
      <c r="B814" s="220">
        <v>39400</v>
      </c>
      <c r="D814" s="82">
        <v>2.0699999999999998</v>
      </c>
      <c r="E814">
        <v>21.05</v>
      </c>
      <c r="F814">
        <v>6.66</v>
      </c>
      <c r="G814">
        <v>94.7</v>
      </c>
      <c r="H814">
        <v>62.52</v>
      </c>
      <c r="I814" s="82">
        <v>8.1</v>
      </c>
      <c r="J814"/>
      <c r="K814">
        <v>-0.7</v>
      </c>
    </row>
    <row r="815" spans="1:16" x14ac:dyDescent="0.2">
      <c r="A815" t="s">
        <v>58</v>
      </c>
      <c r="B815" s="220">
        <v>39400</v>
      </c>
      <c r="D815" s="82">
        <v>3.0979999999999999</v>
      </c>
      <c r="E815">
        <v>21.01</v>
      </c>
      <c r="F815">
        <v>6.24</v>
      </c>
      <c r="G815">
        <v>88.7</v>
      </c>
      <c r="H815">
        <v>62.55</v>
      </c>
      <c r="I815">
        <v>8.09</v>
      </c>
      <c r="J815"/>
      <c r="K815">
        <v>-0.8</v>
      </c>
    </row>
    <row r="816" spans="1:16" x14ac:dyDescent="0.2">
      <c r="A816" t="s">
        <v>58</v>
      </c>
      <c r="B816" s="220">
        <v>39400</v>
      </c>
      <c r="D816" s="82">
        <v>4.1130000000000004</v>
      </c>
      <c r="E816">
        <v>20.98</v>
      </c>
      <c r="F816">
        <v>6.06</v>
      </c>
      <c r="G816">
        <v>86.1</v>
      </c>
      <c r="H816">
        <v>62.56</v>
      </c>
      <c r="I816">
        <v>8.08</v>
      </c>
      <c r="J816"/>
      <c r="K816">
        <v>-0.8</v>
      </c>
    </row>
    <row r="817" spans="1:16" x14ac:dyDescent="0.2">
      <c r="A817" t="s">
        <v>58</v>
      </c>
      <c r="B817" s="220">
        <v>39400</v>
      </c>
      <c r="D817" s="82">
        <v>5.173</v>
      </c>
      <c r="E817">
        <v>20.99</v>
      </c>
      <c r="F817">
        <v>6.03</v>
      </c>
      <c r="G817">
        <v>85.6</v>
      </c>
      <c r="H817">
        <v>62.58</v>
      </c>
      <c r="I817">
        <v>8.08</v>
      </c>
      <c r="J817"/>
      <c r="K817">
        <v>-0.8</v>
      </c>
    </row>
    <row r="818" spans="1:16" x14ac:dyDescent="0.2">
      <c r="A818" t="s">
        <v>58</v>
      </c>
      <c r="B818" s="220">
        <v>39400</v>
      </c>
      <c r="D818" s="82">
        <v>6.1059999999999999</v>
      </c>
      <c r="E818">
        <v>21.02</v>
      </c>
      <c r="F818">
        <v>5.21</v>
      </c>
      <c r="G818">
        <v>74.099999999999994</v>
      </c>
      <c r="H818">
        <v>62.62</v>
      </c>
      <c r="I818">
        <v>8.07</v>
      </c>
      <c r="J818"/>
      <c r="K818">
        <v>-0.5</v>
      </c>
    </row>
    <row r="819" spans="1:16" x14ac:dyDescent="0.2">
      <c r="A819" t="s">
        <v>58</v>
      </c>
      <c r="B819" s="220">
        <v>39400</v>
      </c>
      <c r="D819" s="82">
        <v>7.056</v>
      </c>
      <c r="E819">
        <v>21.13</v>
      </c>
      <c r="F819">
        <v>3.5</v>
      </c>
      <c r="G819">
        <v>49.9</v>
      </c>
      <c r="H819" s="69">
        <v>62.7</v>
      </c>
      <c r="I819">
        <v>8.0299999999999994</v>
      </c>
      <c r="J819"/>
      <c r="K819">
        <v>0.5</v>
      </c>
    </row>
    <row r="820" spans="1:16" x14ac:dyDescent="0.2">
      <c r="A820" t="s">
        <v>58</v>
      </c>
      <c r="B820" s="220">
        <v>39400</v>
      </c>
      <c r="D820" s="82">
        <v>8.1129999999999995</v>
      </c>
      <c r="E820">
        <v>21.23</v>
      </c>
      <c r="F820">
        <v>1.65</v>
      </c>
      <c r="G820">
        <v>23.6</v>
      </c>
      <c r="H820">
        <v>62.86</v>
      </c>
      <c r="I820">
        <v>7.97</v>
      </c>
      <c r="J820"/>
      <c r="K820">
        <v>4.3</v>
      </c>
    </row>
    <row r="821" spans="1:16" x14ac:dyDescent="0.2">
      <c r="A821" t="s">
        <v>58</v>
      </c>
      <c r="B821" s="220">
        <v>39400</v>
      </c>
      <c r="D821" s="82">
        <v>9.0530000000000008</v>
      </c>
      <c r="E821">
        <v>21.09</v>
      </c>
      <c r="F821">
        <v>0.94</v>
      </c>
      <c r="G821">
        <v>13.3</v>
      </c>
      <c r="H821">
        <v>62.88</v>
      </c>
      <c r="I821">
        <v>7.96</v>
      </c>
      <c r="J821"/>
      <c r="K821">
        <v>3.8</v>
      </c>
    </row>
    <row r="822" spans="1:16" x14ac:dyDescent="0.2">
      <c r="A822" t="s">
        <v>58</v>
      </c>
      <c r="B822" s="220">
        <v>39400</v>
      </c>
      <c r="D822" s="82">
        <v>10.042</v>
      </c>
      <c r="E822">
        <v>21.06</v>
      </c>
      <c r="F822">
        <v>1.36</v>
      </c>
      <c r="G822">
        <v>19.399999999999999</v>
      </c>
      <c r="H822">
        <v>62.88</v>
      </c>
      <c r="I822">
        <v>7.98</v>
      </c>
      <c r="J822"/>
      <c r="K822">
        <v>2.5</v>
      </c>
    </row>
    <row r="823" spans="1:16" x14ac:dyDescent="0.2">
      <c r="A823" t="s">
        <v>58</v>
      </c>
      <c r="B823" s="220">
        <v>39400</v>
      </c>
      <c r="D823" s="82">
        <v>11.039</v>
      </c>
      <c r="E823">
        <v>21.22</v>
      </c>
      <c r="F823">
        <v>0.61</v>
      </c>
      <c r="G823">
        <v>8.6999999999999993</v>
      </c>
      <c r="H823">
        <v>63.01</v>
      </c>
      <c r="I823">
        <v>7.93</v>
      </c>
      <c r="J823"/>
      <c r="K823">
        <v>11.3</v>
      </c>
    </row>
    <row r="824" spans="1:16" x14ac:dyDescent="0.2">
      <c r="A824" t="s">
        <v>58</v>
      </c>
      <c r="B824" s="220">
        <v>39400</v>
      </c>
      <c r="D824" s="82">
        <v>12.28</v>
      </c>
      <c r="E824">
        <v>21.28</v>
      </c>
      <c r="F824">
        <v>0.28999999999999998</v>
      </c>
      <c r="G824">
        <v>4.0999999999999996</v>
      </c>
      <c r="H824">
        <v>62.67</v>
      </c>
      <c r="I824">
        <v>7.92</v>
      </c>
      <c r="J824"/>
      <c r="K824">
        <v>51.9</v>
      </c>
    </row>
    <row r="825" spans="1:16" x14ac:dyDescent="0.2">
      <c r="A825" t="s">
        <v>58</v>
      </c>
      <c r="B825" s="220">
        <v>39400</v>
      </c>
      <c r="D825" s="82">
        <v>12.516999999999999</v>
      </c>
      <c r="E825">
        <v>21.28</v>
      </c>
      <c r="F825">
        <v>0.48</v>
      </c>
      <c r="G825">
        <v>5.9</v>
      </c>
      <c r="H825"/>
      <c r="I825">
        <v>7.93</v>
      </c>
      <c r="J825"/>
      <c r="K825">
        <v>34.5</v>
      </c>
    </row>
    <row r="826" spans="1:16" x14ac:dyDescent="0.2">
      <c r="E826"/>
      <c r="F826"/>
      <c r="G826"/>
      <c r="H826"/>
      <c r="I826"/>
      <c r="J826"/>
      <c r="K826"/>
    </row>
    <row r="827" spans="1:16" x14ac:dyDescent="0.2">
      <c r="A827" t="s">
        <v>61</v>
      </c>
      <c r="B827" s="220">
        <v>39400</v>
      </c>
      <c r="D827" s="82">
        <v>0.255</v>
      </c>
      <c r="E827">
        <v>21.44</v>
      </c>
      <c r="F827">
        <v>5.87</v>
      </c>
      <c r="G827">
        <v>84.2</v>
      </c>
      <c r="H827">
        <v>62.97</v>
      </c>
      <c r="I827">
        <v>8.1300000000000008</v>
      </c>
      <c r="J827"/>
      <c r="K827">
        <v>0.3</v>
      </c>
      <c r="M827" s="188">
        <v>1.4</v>
      </c>
      <c r="N827" s="189">
        <v>18.943153846153841</v>
      </c>
      <c r="O827" s="190" t="s">
        <v>123</v>
      </c>
      <c r="P827" s="186">
        <v>1.6068249258160237</v>
      </c>
    </row>
    <row r="828" spans="1:16" x14ac:dyDescent="0.2">
      <c r="A828" t="s">
        <v>61</v>
      </c>
      <c r="B828" s="220">
        <v>39400</v>
      </c>
      <c r="D828" s="82">
        <v>1.024</v>
      </c>
      <c r="E828">
        <v>21.36</v>
      </c>
      <c r="F828">
        <v>5.65</v>
      </c>
      <c r="G828">
        <v>80.900000000000006</v>
      </c>
      <c r="H828">
        <v>62.97</v>
      </c>
      <c r="I828">
        <v>8.11</v>
      </c>
      <c r="J828"/>
      <c r="K828">
        <v>0.2</v>
      </c>
      <c r="M828" s="188"/>
      <c r="N828" s="189">
        <v>4.8820769230769221</v>
      </c>
      <c r="O828" s="190" t="s">
        <v>124</v>
      </c>
      <c r="P828" s="186">
        <v>1.4020100502512565</v>
      </c>
    </row>
    <row r="829" spans="1:16" x14ac:dyDescent="0.2">
      <c r="A829" t="s">
        <v>61</v>
      </c>
      <c r="B829" s="220">
        <v>39400</v>
      </c>
      <c r="D829" s="82">
        <v>2.0459999999999998</v>
      </c>
      <c r="E829">
        <v>21.32</v>
      </c>
      <c r="F829">
        <v>5.15</v>
      </c>
      <c r="G829">
        <v>73.7</v>
      </c>
      <c r="H829">
        <v>62.95</v>
      </c>
      <c r="I829">
        <v>8.11</v>
      </c>
      <c r="J829"/>
      <c r="K829">
        <v>0.2</v>
      </c>
    </row>
    <row r="830" spans="1:16" x14ac:dyDescent="0.2">
      <c r="A830" t="s">
        <v>61</v>
      </c>
      <c r="B830" s="220">
        <v>39400</v>
      </c>
      <c r="D830" s="82">
        <v>3.0230000000000001</v>
      </c>
      <c r="E830">
        <v>21.27</v>
      </c>
      <c r="F830">
        <v>4.88</v>
      </c>
      <c r="G830">
        <v>69.8</v>
      </c>
      <c r="H830">
        <v>62.97</v>
      </c>
      <c r="I830">
        <v>8.09</v>
      </c>
      <c r="J830"/>
      <c r="K830">
        <v>0.2</v>
      </c>
    </row>
    <row r="831" spans="1:16" x14ac:dyDescent="0.2">
      <c r="A831" t="s">
        <v>61</v>
      </c>
      <c r="B831" s="220">
        <v>39400</v>
      </c>
      <c r="D831" s="82">
        <v>4.1559999999999997</v>
      </c>
      <c r="E831">
        <v>21.22</v>
      </c>
      <c r="F831">
        <v>4.53</v>
      </c>
      <c r="G831">
        <v>64.8</v>
      </c>
      <c r="H831">
        <v>62.97</v>
      </c>
      <c r="I831">
        <v>8.07</v>
      </c>
      <c r="J831"/>
      <c r="K831">
        <v>0.2</v>
      </c>
    </row>
    <row r="832" spans="1:16" x14ac:dyDescent="0.2">
      <c r="A832" t="s">
        <v>61</v>
      </c>
      <c r="B832" s="220">
        <v>39400</v>
      </c>
      <c r="D832" s="82">
        <v>5.07</v>
      </c>
      <c r="E832">
        <v>21.21</v>
      </c>
      <c r="F832">
        <v>4.1100000000000003</v>
      </c>
      <c r="G832">
        <v>58.7</v>
      </c>
      <c r="H832">
        <v>62.99</v>
      </c>
      <c r="I832">
        <v>8.06</v>
      </c>
      <c r="J832"/>
      <c r="K832">
        <v>0.2</v>
      </c>
    </row>
    <row r="833" spans="1:18" x14ac:dyDescent="0.2">
      <c r="A833" t="s">
        <v>61</v>
      </c>
      <c r="B833" s="220">
        <v>39400</v>
      </c>
      <c r="D833" s="82">
        <v>5.9349999999999996</v>
      </c>
      <c r="E833">
        <v>21.21</v>
      </c>
      <c r="F833">
        <v>3.97</v>
      </c>
      <c r="G833">
        <v>56.7</v>
      </c>
      <c r="H833">
        <v>63.01</v>
      </c>
      <c r="I833">
        <v>8.0500000000000007</v>
      </c>
      <c r="J833"/>
      <c r="K833">
        <v>0.2</v>
      </c>
    </row>
    <row r="834" spans="1:18" x14ac:dyDescent="0.2">
      <c r="A834" t="s">
        <v>61</v>
      </c>
      <c r="B834" s="220">
        <v>39400</v>
      </c>
      <c r="D834" s="82">
        <v>7.2279999999999998</v>
      </c>
      <c r="E834">
        <v>21.17</v>
      </c>
      <c r="F834">
        <v>3.52</v>
      </c>
      <c r="G834">
        <v>50.2</v>
      </c>
      <c r="H834">
        <v>63.01</v>
      </c>
      <c r="I834">
        <v>8.0399999999999991</v>
      </c>
      <c r="J834"/>
      <c r="K834">
        <v>0.3</v>
      </c>
    </row>
    <row r="835" spans="1:18" x14ac:dyDescent="0.2">
      <c r="A835" t="s">
        <v>61</v>
      </c>
      <c r="B835" s="220">
        <v>39400</v>
      </c>
      <c r="D835" s="82">
        <v>8.0739999999999998</v>
      </c>
      <c r="E835">
        <v>21.17</v>
      </c>
      <c r="F835">
        <v>2.62</v>
      </c>
      <c r="G835">
        <v>37.4</v>
      </c>
      <c r="H835">
        <v>63.04</v>
      </c>
      <c r="I835">
        <v>8.02</v>
      </c>
      <c r="J835"/>
      <c r="K835">
        <v>1.1000000000000001</v>
      </c>
    </row>
    <row r="836" spans="1:18" x14ac:dyDescent="0.2">
      <c r="A836" t="s">
        <v>61</v>
      </c>
      <c r="B836" s="220">
        <v>39400</v>
      </c>
      <c r="D836" s="82">
        <v>9.0470000000000006</v>
      </c>
      <c r="E836">
        <v>21.15</v>
      </c>
      <c r="F836">
        <v>1.83</v>
      </c>
      <c r="G836">
        <v>26.1</v>
      </c>
      <c r="H836">
        <v>63.05</v>
      </c>
      <c r="I836">
        <v>7.99</v>
      </c>
      <c r="J836"/>
      <c r="K836">
        <v>3.3</v>
      </c>
    </row>
    <row r="837" spans="1:18" x14ac:dyDescent="0.2">
      <c r="A837" t="s">
        <v>61</v>
      </c>
      <c r="B837" s="220">
        <v>39400</v>
      </c>
      <c r="D837" s="82">
        <v>10.17</v>
      </c>
      <c r="E837">
        <v>21.15</v>
      </c>
      <c r="F837">
        <v>1.34</v>
      </c>
      <c r="G837">
        <v>19.2</v>
      </c>
      <c r="H837">
        <v>63.04</v>
      </c>
      <c r="I837" s="69">
        <v>8</v>
      </c>
      <c r="J837"/>
      <c r="K837">
        <v>4.8</v>
      </c>
    </row>
    <row r="838" spans="1:18" x14ac:dyDescent="0.2">
      <c r="A838" t="s">
        <v>61</v>
      </c>
      <c r="B838" s="220">
        <v>39400</v>
      </c>
      <c r="D838" s="82">
        <v>11.111000000000001</v>
      </c>
      <c r="E838">
        <v>21.14</v>
      </c>
      <c r="F838">
        <v>1.32</v>
      </c>
      <c r="G838">
        <v>18.8</v>
      </c>
      <c r="H838">
        <v>63.05</v>
      </c>
      <c r="I838">
        <v>8.01</v>
      </c>
      <c r="J838"/>
      <c r="K838">
        <v>4.5</v>
      </c>
    </row>
    <row r="839" spans="1:18" x14ac:dyDescent="0.2">
      <c r="A839" t="s">
        <v>61</v>
      </c>
      <c r="B839" s="220">
        <v>39400</v>
      </c>
      <c r="D839" s="82">
        <v>12.124000000000001</v>
      </c>
      <c r="E839">
        <v>21.14</v>
      </c>
      <c r="F839">
        <v>1.52</v>
      </c>
      <c r="G839">
        <v>21.7</v>
      </c>
      <c r="H839">
        <v>63.06</v>
      </c>
      <c r="I839">
        <v>7.99</v>
      </c>
      <c r="J839"/>
      <c r="K839">
        <v>4.2</v>
      </c>
    </row>
    <row r="840" spans="1:18" x14ac:dyDescent="0.2">
      <c r="A840" t="s">
        <v>61</v>
      </c>
      <c r="B840" s="220">
        <v>39400</v>
      </c>
      <c r="D840" s="82">
        <v>13.073</v>
      </c>
      <c r="E840">
        <v>21.14</v>
      </c>
      <c r="F840">
        <v>1.1299999999999999</v>
      </c>
      <c r="G840">
        <v>16.100000000000001</v>
      </c>
      <c r="H840">
        <v>63.06</v>
      </c>
      <c r="I840">
        <v>7.99</v>
      </c>
      <c r="J840"/>
      <c r="K840">
        <v>6.9</v>
      </c>
    </row>
    <row r="841" spans="1:18" x14ac:dyDescent="0.2">
      <c r="A841" t="s">
        <v>61</v>
      </c>
      <c r="B841" s="220">
        <v>39400</v>
      </c>
      <c r="D841" s="82">
        <v>14.052</v>
      </c>
      <c r="E841">
        <v>21.15</v>
      </c>
      <c r="F841">
        <v>0.96</v>
      </c>
      <c r="G841">
        <v>13.7</v>
      </c>
      <c r="H841" s="69">
        <v>63.1</v>
      </c>
      <c r="I841">
        <v>7.98</v>
      </c>
      <c r="J841"/>
      <c r="K841">
        <v>313.2</v>
      </c>
    </row>
    <row r="842" spans="1:18" x14ac:dyDescent="0.2">
      <c r="A842" t="s">
        <v>61</v>
      </c>
      <c r="B842" s="220">
        <v>39400</v>
      </c>
      <c r="D842" s="82">
        <v>14.218</v>
      </c>
      <c r="E842">
        <v>21.17</v>
      </c>
      <c r="F842">
        <v>0.82</v>
      </c>
      <c r="G842">
        <v>11.7</v>
      </c>
      <c r="H842">
        <v>62.75</v>
      </c>
      <c r="I842">
        <v>7.97</v>
      </c>
      <c r="J842"/>
      <c r="K842">
        <v>43.5</v>
      </c>
    </row>
    <row r="844" spans="1:18" x14ac:dyDescent="0.2">
      <c r="I844" s="162"/>
    </row>
    <row r="845" spans="1:18" x14ac:dyDescent="0.2">
      <c r="A845" t="s">
        <v>7</v>
      </c>
      <c r="B845" s="220">
        <v>39503</v>
      </c>
      <c r="D845" s="82">
        <v>0.158</v>
      </c>
      <c r="E845">
        <v>15.53</v>
      </c>
      <c r="F845">
        <v>6.01</v>
      </c>
      <c r="G845">
        <v>60.2</v>
      </c>
      <c r="H845">
        <v>3.153</v>
      </c>
      <c r="I845">
        <v>7.67</v>
      </c>
      <c r="J845" t="s">
        <v>171</v>
      </c>
      <c r="K845">
        <v>187.2</v>
      </c>
      <c r="L845" s="141"/>
      <c r="R845" s="137"/>
    </row>
    <row r="846" spans="1:18" x14ac:dyDescent="0.2">
      <c r="J846" t="s">
        <v>172</v>
      </c>
      <c r="N846" s="141"/>
      <c r="O846" s="141"/>
      <c r="P846" s="69"/>
      <c r="Q846" s="69"/>
      <c r="R846" s="10"/>
    </row>
    <row r="847" spans="1:18" x14ac:dyDescent="0.2">
      <c r="A847" t="s">
        <v>36</v>
      </c>
      <c r="B847" s="220">
        <v>39503</v>
      </c>
      <c r="D847" s="82">
        <v>0.11700000000000001</v>
      </c>
      <c r="E847">
        <v>16.61</v>
      </c>
      <c r="F847">
        <v>6.07</v>
      </c>
      <c r="G847">
        <v>62.6</v>
      </c>
      <c r="H847">
        <v>5.0049999999999999</v>
      </c>
      <c r="I847">
        <v>7.43</v>
      </c>
      <c r="J847"/>
      <c r="K847">
        <v>112.6</v>
      </c>
      <c r="L847" s="141"/>
      <c r="R847" s="137"/>
    </row>
    <row r="848" spans="1:18" x14ac:dyDescent="0.2">
      <c r="R848" s="10"/>
    </row>
    <row r="849" spans="1:18" x14ac:dyDescent="0.2">
      <c r="A849" t="s">
        <v>114</v>
      </c>
      <c r="B849" s="220">
        <v>39503</v>
      </c>
      <c r="D849" s="82">
        <v>1.4E-2</v>
      </c>
      <c r="E849">
        <v>16.760000000000002</v>
      </c>
      <c r="F849">
        <v>6.29</v>
      </c>
      <c r="G849">
        <v>65.099999999999994</v>
      </c>
      <c r="H849">
        <v>5.0190000000000001</v>
      </c>
      <c r="I849">
        <v>7.48</v>
      </c>
      <c r="J849"/>
      <c r="K849">
        <v>81.900000000000006</v>
      </c>
      <c r="L849" s="141"/>
      <c r="R849" s="137"/>
    </row>
    <row r="851" spans="1:18" x14ac:dyDescent="0.2">
      <c r="A851" t="s">
        <v>72</v>
      </c>
      <c r="B851" s="220">
        <v>39503</v>
      </c>
      <c r="D851" s="82">
        <v>0.218</v>
      </c>
      <c r="E851" s="82">
        <v>19</v>
      </c>
      <c r="F851">
        <v>4.87</v>
      </c>
      <c r="G851">
        <v>52.1</v>
      </c>
      <c r="H851">
        <v>1.671</v>
      </c>
      <c r="I851">
        <v>7.54</v>
      </c>
      <c r="J851"/>
      <c r="K851">
        <v>22.8</v>
      </c>
      <c r="L851" s="141"/>
    </row>
    <row r="852" spans="1:18" x14ac:dyDescent="0.2">
      <c r="L852" s="137"/>
    </row>
    <row r="853" spans="1:18" x14ac:dyDescent="0.2">
      <c r="A853" t="s">
        <v>55</v>
      </c>
      <c r="B853" s="220">
        <v>39504</v>
      </c>
      <c r="D853" s="82">
        <v>0.28399999999999997</v>
      </c>
      <c r="E853">
        <v>14.13</v>
      </c>
      <c r="F853">
        <v>9.42</v>
      </c>
      <c r="G853">
        <v>116.9</v>
      </c>
      <c r="H853">
        <v>62.77</v>
      </c>
      <c r="I853">
        <v>7.95</v>
      </c>
      <c r="J853"/>
      <c r="K853">
        <v>0.1</v>
      </c>
      <c r="L853" s="141"/>
      <c r="M853" s="80">
        <v>0.9</v>
      </c>
      <c r="N853" s="141">
        <v>84.883839999999992</v>
      </c>
      <c r="O853" s="141">
        <v>82.147480000000002</v>
      </c>
      <c r="P853" s="69">
        <v>1.7235621521335809</v>
      </c>
      <c r="Q853" s="69">
        <v>1.5670731707317074</v>
      </c>
    </row>
    <row r="854" spans="1:18" x14ac:dyDescent="0.2">
      <c r="A854" t="s">
        <v>55</v>
      </c>
      <c r="B854" s="220">
        <v>39504</v>
      </c>
      <c r="D854" s="82">
        <v>0.38400000000000001</v>
      </c>
      <c r="E854">
        <v>14.16</v>
      </c>
      <c r="F854">
        <v>8.51</v>
      </c>
      <c r="G854">
        <v>105.8</v>
      </c>
      <c r="H854">
        <v>62.77</v>
      </c>
      <c r="I854">
        <v>7.95</v>
      </c>
      <c r="J854"/>
      <c r="K854" s="52">
        <v>0</v>
      </c>
      <c r="L854" s="141"/>
    </row>
    <row r="855" spans="1:18" x14ac:dyDescent="0.2">
      <c r="A855" t="s">
        <v>55</v>
      </c>
      <c r="B855" s="220">
        <v>39504</v>
      </c>
      <c r="D855" s="82">
        <v>1.143</v>
      </c>
      <c r="E855">
        <v>14.05</v>
      </c>
      <c r="F855" s="82">
        <v>9.6999999999999993</v>
      </c>
      <c r="G855">
        <v>120.2</v>
      </c>
      <c r="H855">
        <v>62.78</v>
      </c>
      <c r="I855">
        <v>7.98</v>
      </c>
      <c r="J855"/>
      <c r="K855">
        <v>0.2</v>
      </c>
      <c r="L855" s="141"/>
    </row>
    <row r="856" spans="1:18" x14ac:dyDescent="0.2">
      <c r="A856" t="s">
        <v>55</v>
      </c>
      <c r="B856" s="220">
        <v>39504</v>
      </c>
      <c r="D856" s="82">
        <v>2.9929999999999999</v>
      </c>
      <c r="E856">
        <v>13.81</v>
      </c>
      <c r="F856">
        <v>9.11</v>
      </c>
      <c r="G856">
        <v>112.4</v>
      </c>
      <c r="H856">
        <v>62.81</v>
      </c>
      <c r="I856" s="82">
        <v>8</v>
      </c>
      <c r="J856"/>
      <c r="K856">
        <v>-0.4</v>
      </c>
      <c r="L856" s="141"/>
    </row>
    <row r="857" spans="1:18" x14ac:dyDescent="0.2">
      <c r="A857" t="s">
        <v>55</v>
      </c>
      <c r="B857" s="220">
        <v>39504</v>
      </c>
      <c r="D857" s="82">
        <v>4.1180000000000003</v>
      </c>
      <c r="E857">
        <v>13.71</v>
      </c>
      <c r="F857">
        <v>9.2200000000000006</v>
      </c>
      <c r="G857">
        <v>113.5</v>
      </c>
      <c r="H857">
        <v>62.84</v>
      </c>
      <c r="I857">
        <v>8.06</v>
      </c>
      <c r="J857"/>
      <c r="K857">
        <v>-0.6</v>
      </c>
      <c r="L857" s="141"/>
    </row>
    <row r="858" spans="1:18" x14ac:dyDescent="0.2">
      <c r="A858" t="s">
        <v>55</v>
      </c>
      <c r="B858" s="220">
        <v>39504</v>
      </c>
      <c r="D858" s="82">
        <v>5.1719999999999997</v>
      </c>
      <c r="E858">
        <v>13.67</v>
      </c>
      <c r="F858">
        <v>9.02</v>
      </c>
      <c r="G858">
        <v>110.9</v>
      </c>
      <c r="H858">
        <v>62.88</v>
      </c>
      <c r="I858">
        <v>8.06</v>
      </c>
      <c r="J858"/>
      <c r="K858">
        <v>-0.7</v>
      </c>
      <c r="L858" s="141"/>
    </row>
    <row r="859" spans="1:18" x14ac:dyDescent="0.2">
      <c r="A859" t="s">
        <v>55</v>
      </c>
      <c r="B859" s="220">
        <v>39504</v>
      </c>
      <c r="D859" s="82">
        <v>6.141</v>
      </c>
      <c r="E859">
        <v>13.62</v>
      </c>
      <c r="F859">
        <v>9.07</v>
      </c>
      <c r="G859">
        <v>111.5</v>
      </c>
      <c r="H859">
        <v>62.96</v>
      </c>
      <c r="I859">
        <v>8.06</v>
      </c>
      <c r="J859"/>
      <c r="K859">
        <v>-0.8</v>
      </c>
      <c r="L859" s="141"/>
    </row>
    <row r="860" spans="1:18" x14ac:dyDescent="0.2">
      <c r="A860" t="s">
        <v>55</v>
      </c>
      <c r="B860" s="220">
        <v>39504</v>
      </c>
      <c r="D860" s="82">
        <v>7.1130000000000004</v>
      </c>
      <c r="E860">
        <v>13.59</v>
      </c>
      <c r="F860">
        <v>8.83</v>
      </c>
      <c r="G860">
        <v>108.6</v>
      </c>
      <c r="H860">
        <v>62.99</v>
      </c>
      <c r="I860">
        <v>8.0299999999999994</v>
      </c>
      <c r="J860"/>
      <c r="K860" s="52">
        <v>-1</v>
      </c>
      <c r="L860" s="141"/>
    </row>
    <row r="861" spans="1:18" x14ac:dyDescent="0.2">
      <c r="A861" t="s">
        <v>55</v>
      </c>
      <c r="B861" s="220">
        <v>39504</v>
      </c>
      <c r="D861" s="82">
        <v>8.1660000000000004</v>
      </c>
      <c r="E861">
        <v>13.55</v>
      </c>
      <c r="F861">
        <v>8.75</v>
      </c>
      <c r="G861">
        <v>107.5</v>
      </c>
      <c r="H861">
        <v>63.04</v>
      </c>
      <c r="I861">
        <v>8.06</v>
      </c>
      <c r="J861"/>
      <c r="K861">
        <v>-1.2</v>
      </c>
      <c r="L861" s="141"/>
    </row>
    <row r="862" spans="1:18" x14ac:dyDescent="0.2">
      <c r="A862" t="s">
        <v>55</v>
      </c>
      <c r="B862" s="220">
        <v>39504</v>
      </c>
      <c r="D862" s="82">
        <v>9.1150000000000002</v>
      </c>
      <c r="E862">
        <v>13.54</v>
      </c>
      <c r="F862">
        <v>8.84</v>
      </c>
      <c r="G862">
        <v>108.6</v>
      </c>
      <c r="H862">
        <v>63.04</v>
      </c>
      <c r="I862">
        <v>8.06</v>
      </c>
      <c r="J862"/>
      <c r="K862">
        <v>-1.3</v>
      </c>
      <c r="L862" s="141"/>
    </row>
    <row r="863" spans="1:18" x14ac:dyDescent="0.2">
      <c r="A863" t="s">
        <v>55</v>
      </c>
      <c r="B863" s="220">
        <v>39504</v>
      </c>
      <c r="D863" s="82">
        <v>10.164999999999999</v>
      </c>
      <c r="E863">
        <v>13.54</v>
      </c>
      <c r="F863">
        <v>8.6300000000000008</v>
      </c>
      <c r="G863" s="52">
        <v>106</v>
      </c>
      <c r="H863">
        <v>63.05</v>
      </c>
      <c r="I863">
        <v>8.0299999999999994</v>
      </c>
      <c r="J863"/>
      <c r="K863">
        <v>-1.4</v>
      </c>
      <c r="L863" s="141"/>
    </row>
    <row r="864" spans="1:18" ht="12" customHeight="1" x14ac:dyDescent="0.2">
      <c r="A864" t="s">
        <v>55</v>
      </c>
      <c r="B864" s="220">
        <v>39504</v>
      </c>
      <c r="D864" s="82">
        <v>10.973000000000001</v>
      </c>
      <c r="E864">
        <v>13.52</v>
      </c>
      <c r="F864">
        <v>8.76</v>
      </c>
      <c r="G864">
        <v>107.6</v>
      </c>
      <c r="H864">
        <v>63.05</v>
      </c>
      <c r="I864">
        <v>8.0299999999999994</v>
      </c>
      <c r="J864"/>
      <c r="K864">
        <v>-1.5</v>
      </c>
      <c r="L864" s="141"/>
    </row>
    <row r="865" spans="1:17" x14ac:dyDescent="0.2">
      <c r="A865" t="s">
        <v>55</v>
      </c>
      <c r="B865" s="220">
        <v>39504</v>
      </c>
      <c r="D865" s="82">
        <v>12.157999999999999</v>
      </c>
      <c r="E865" s="82">
        <v>13.5</v>
      </c>
      <c r="F865">
        <v>8.44</v>
      </c>
      <c r="G865">
        <v>103.6</v>
      </c>
      <c r="H865">
        <v>63.07</v>
      </c>
      <c r="I865">
        <v>8.0299999999999994</v>
      </c>
      <c r="J865"/>
      <c r="K865">
        <v>-1.3</v>
      </c>
      <c r="L865" s="141"/>
    </row>
    <row r="866" spans="1:17" x14ac:dyDescent="0.2">
      <c r="A866" t="s">
        <v>55</v>
      </c>
      <c r="B866" s="220">
        <v>39504</v>
      </c>
      <c r="D866" s="82">
        <v>13.044</v>
      </c>
      <c r="E866">
        <v>13.48</v>
      </c>
      <c r="F866">
        <v>8.35</v>
      </c>
      <c r="G866">
        <v>102.5</v>
      </c>
      <c r="H866">
        <v>63.08</v>
      </c>
      <c r="I866">
        <v>8.0299999999999994</v>
      </c>
      <c r="J866"/>
      <c r="K866">
        <v>-1.3</v>
      </c>
      <c r="L866" s="141"/>
    </row>
    <row r="867" spans="1:17" x14ac:dyDescent="0.2">
      <c r="A867" t="s">
        <v>55</v>
      </c>
      <c r="B867" s="220">
        <v>39504</v>
      </c>
      <c r="D867" s="82">
        <v>14.151999999999999</v>
      </c>
      <c r="E867">
        <v>13.48</v>
      </c>
      <c r="F867">
        <v>8.25</v>
      </c>
      <c r="G867">
        <v>101.3</v>
      </c>
      <c r="H867" s="82">
        <v>63.1</v>
      </c>
      <c r="I867">
        <v>8.06</v>
      </c>
      <c r="J867"/>
      <c r="K867">
        <v>-1.3</v>
      </c>
      <c r="L867" s="141"/>
    </row>
    <row r="868" spans="1:17" x14ac:dyDescent="0.2">
      <c r="A868" t="s">
        <v>55</v>
      </c>
      <c r="B868" s="220">
        <v>39504</v>
      </c>
      <c r="D868" s="82">
        <v>14.532999999999999</v>
      </c>
      <c r="E868">
        <v>13.48</v>
      </c>
      <c r="F868">
        <v>8.07</v>
      </c>
      <c r="G868">
        <v>98.8</v>
      </c>
      <c r="H868">
        <v>62.59</v>
      </c>
      <c r="I868">
        <v>8.0299999999999994</v>
      </c>
      <c r="J868"/>
      <c r="K868">
        <v>5.8</v>
      </c>
      <c r="L868" s="141"/>
    </row>
    <row r="869" spans="1:17" x14ac:dyDescent="0.2">
      <c r="L869" s="141"/>
    </row>
    <row r="870" spans="1:17" x14ac:dyDescent="0.2">
      <c r="A870" t="s">
        <v>58</v>
      </c>
      <c r="B870" s="220">
        <v>39504</v>
      </c>
      <c r="D870" s="82">
        <v>0.30399999999999999</v>
      </c>
      <c r="E870">
        <v>14.98</v>
      </c>
      <c r="F870">
        <v>11.16</v>
      </c>
      <c r="G870">
        <v>140.6</v>
      </c>
      <c r="H870" s="82">
        <v>62.4</v>
      </c>
      <c r="I870">
        <v>7.95</v>
      </c>
      <c r="J870"/>
      <c r="K870">
        <v>1.2</v>
      </c>
      <c r="L870" s="141"/>
      <c r="M870" s="80">
        <v>0.5</v>
      </c>
      <c r="N870" s="141">
        <v>77.102239999999995</v>
      </c>
      <c r="O870" s="141">
        <v>84.970920000000007</v>
      </c>
      <c r="P870" s="69">
        <v>1.6045627376425855</v>
      </c>
      <c r="Q870" s="69">
        <v>1.684162895927602</v>
      </c>
    </row>
    <row r="871" spans="1:17" x14ac:dyDescent="0.2">
      <c r="A871" t="s">
        <v>58</v>
      </c>
      <c r="B871" s="220">
        <v>39504</v>
      </c>
      <c r="D871" s="82">
        <v>1.1459999999999999</v>
      </c>
      <c r="E871">
        <v>14.82</v>
      </c>
      <c r="F871">
        <v>11.28</v>
      </c>
      <c r="G871">
        <v>141.69999999999999</v>
      </c>
      <c r="H871">
        <v>62.39</v>
      </c>
      <c r="I871">
        <v>7.92</v>
      </c>
      <c r="J871"/>
      <c r="K871" s="52">
        <v>1</v>
      </c>
      <c r="L871" s="141"/>
      <c r="N871" s="141"/>
      <c r="O871" s="141"/>
      <c r="P871" s="69"/>
      <c r="Q871" s="69"/>
    </row>
    <row r="872" spans="1:17" x14ac:dyDescent="0.2">
      <c r="A872" t="s">
        <v>58</v>
      </c>
      <c r="B872" s="220">
        <v>39504</v>
      </c>
      <c r="D872" s="82">
        <v>2.0489999999999999</v>
      </c>
      <c r="E872">
        <v>14.43</v>
      </c>
      <c r="F872">
        <v>10.96</v>
      </c>
      <c r="G872">
        <v>136.69999999999999</v>
      </c>
      <c r="H872">
        <v>62.48</v>
      </c>
      <c r="I872">
        <v>7.87</v>
      </c>
      <c r="J872"/>
      <c r="K872">
        <v>0.2</v>
      </c>
      <c r="L872" s="141"/>
    </row>
    <row r="873" spans="1:17" x14ac:dyDescent="0.2">
      <c r="A873" t="s">
        <v>58</v>
      </c>
      <c r="B873" s="220">
        <v>39504</v>
      </c>
      <c r="D873" s="82">
        <v>3.1749999999999998</v>
      </c>
      <c r="E873">
        <v>14.12</v>
      </c>
      <c r="F873" s="82">
        <v>10.4</v>
      </c>
      <c r="G873">
        <v>128.9</v>
      </c>
      <c r="H873">
        <v>62.51</v>
      </c>
      <c r="I873">
        <v>7.87</v>
      </c>
      <c r="J873"/>
      <c r="K873">
        <v>-0.1</v>
      </c>
      <c r="L873" s="141"/>
    </row>
    <row r="874" spans="1:17" x14ac:dyDescent="0.2">
      <c r="A874" t="s">
        <v>58</v>
      </c>
      <c r="B874" s="220">
        <v>39504</v>
      </c>
      <c r="D874" s="82">
        <v>4.085</v>
      </c>
      <c r="E874">
        <v>14.07</v>
      </c>
      <c r="F874">
        <v>10.039999999999999</v>
      </c>
      <c r="G874">
        <v>124.4</v>
      </c>
      <c r="H874">
        <v>62.58</v>
      </c>
      <c r="I874">
        <v>7.87</v>
      </c>
      <c r="J874"/>
      <c r="K874">
        <v>-0.3</v>
      </c>
      <c r="L874" s="141"/>
    </row>
    <row r="875" spans="1:17" x14ac:dyDescent="0.2">
      <c r="A875" t="s">
        <v>58</v>
      </c>
      <c r="B875" s="220">
        <v>39504</v>
      </c>
      <c r="D875" s="82">
        <v>5.1079999999999997</v>
      </c>
      <c r="E875">
        <v>14.02</v>
      </c>
      <c r="F875">
        <v>9.6199999999999992</v>
      </c>
      <c r="G875">
        <v>119.1</v>
      </c>
      <c r="H875">
        <v>62.64</v>
      </c>
      <c r="I875">
        <v>7.87</v>
      </c>
      <c r="J875"/>
      <c r="K875">
        <v>-0.6</v>
      </c>
      <c r="L875" s="141"/>
    </row>
    <row r="876" spans="1:17" x14ac:dyDescent="0.2">
      <c r="A876" t="s">
        <v>58</v>
      </c>
      <c r="B876" s="220">
        <v>39504</v>
      </c>
      <c r="D876" s="82">
        <v>6.048</v>
      </c>
      <c r="E876">
        <v>13.94</v>
      </c>
      <c r="F876" s="82">
        <v>9.5</v>
      </c>
      <c r="G876">
        <v>117.4</v>
      </c>
      <c r="H876">
        <v>62.65</v>
      </c>
      <c r="I876">
        <v>7.76</v>
      </c>
      <c r="J876"/>
      <c r="K876">
        <v>-0.7</v>
      </c>
      <c r="L876" s="141"/>
    </row>
    <row r="877" spans="1:17" x14ac:dyDescent="0.2">
      <c r="A877" t="s">
        <v>58</v>
      </c>
      <c r="B877" s="220">
        <v>39504</v>
      </c>
      <c r="D877" s="82">
        <v>7.18</v>
      </c>
      <c r="E877">
        <v>13.84</v>
      </c>
      <c r="F877">
        <v>8.99</v>
      </c>
      <c r="G877">
        <v>110.9</v>
      </c>
      <c r="H877">
        <v>62.71</v>
      </c>
      <c r="I877">
        <v>7.76</v>
      </c>
      <c r="J877"/>
      <c r="K877">
        <v>-1.1000000000000001</v>
      </c>
      <c r="L877" s="141"/>
    </row>
    <row r="878" spans="1:17" x14ac:dyDescent="0.2">
      <c r="A878" t="s">
        <v>58</v>
      </c>
      <c r="B878" s="220">
        <v>39504</v>
      </c>
      <c r="D878" s="82">
        <v>8.0730000000000004</v>
      </c>
      <c r="E878">
        <v>13.74</v>
      </c>
      <c r="F878">
        <v>8.64</v>
      </c>
      <c r="G878">
        <v>106.4</v>
      </c>
      <c r="H878">
        <v>62.77</v>
      </c>
      <c r="I878">
        <v>7.78</v>
      </c>
      <c r="J878"/>
      <c r="K878">
        <v>-1.2</v>
      </c>
      <c r="L878" s="141"/>
    </row>
    <row r="879" spans="1:17" x14ac:dyDescent="0.2">
      <c r="A879" t="s">
        <v>58</v>
      </c>
      <c r="B879" s="220">
        <v>39504</v>
      </c>
      <c r="D879" s="82">
        <v>9.0760000000000005</v>
      </c>
      <c r="E879">
        <v>13.59</v>
      </c>
      <c r="F879">
        <v>8.0299999999999994</v>
      </c>
      <c r="G879">
        <v>98.7</v>
      </c>
      <c r="H879">
        <v>62.88</v>
      </c>
      <c r="I879">
        <v>7.78</v>
      </c>
      <c r="J879"/>
      <c r="K879">
        <v>-1.4</v>
      </c>
      <c r="L879" s="141"/>
    </row>
    <row r="880" spans="1:17" x14ac:dyDescent="0.2">
      <c r="A880" t="s">
        <v>58</v>
      </c>
      <c r="B880" s="220">
        <v>39504</v>
      </c>
      <c r="D880" s="82">
        <v>10.029</v>
      </c>
      <c r="E880" s="82">
        <v>13.5</v>
      </c>
      <c r="F880">
        <v>7.94</v>
      </c>
      <c r="G880">
        <v>97.4</v>
      </c>
      <c r="H880">
        <v>62.96</v>
      </c>
      <c r="I880">
        <v>7.78</v>
      </c>
      <c r="J880"/>
      <c r="K880">
        <v>-1.2</v>
      </c>
      <c r="L880" s="141"/>
    </row>
    <row r="881" spans="1:17" x14ac:dyDescent="0.2">
      <c r="A881" t="s">
        <v>58</v>
      </c>
      <c r="B881" s="220">
        <v>39504</v>
      </c>
      <c r="D881" s="82">
        <v>11.186999999999999</v>
      </c>
      <c r="E881">
        <v>13.51</v>
      </c>
      <c r="F881">
        <v>7.89</v>
      </c>
      <c r="G881">
        <v>96.8</v>
      </c>
      <c r="H881">
        <v>62.96</v>
      </c>
      <c r="I881">
        <v>7.81</v>
      </c>
      <c r="J881"/>
      <c r="K881">
        <v>-1.4</v>
      </c>
      <c r="L881" s="141"/>
    </row>
    <row r="882" spans="1:17" x14ac:dyDescent="0.2">
      <c r="A882" t="s">
        <v>58</v>
      </c>
      <c r="B882" s="220">
        <v>39504</v>
      </c>
      <c r="D882" s="82">
        <v>12.066000000000001</v>
      </c>
      <c r="E882">
        <v>13.51</v>
      </c>
      <c r="F882">
        <v>7.72</v>
      </c>
      <c r="G882">
        <v>94.7</v>
      </c>
      <c r="H882">
        <v>62.93</v>
      </c>
      <c r="I882">
        <v>7.81</v>
      </c>
      <c r="J882"/>
      <c r="K882">
        <v>47.8</v>
      </c>
      <c r="L882" s="141"/>
    </row>
    <row r="883" spans="1:17" x14ac:dyDescent="0.2">
      <c r="A883" t="s">
        <v>58</v>
      </c>
      <c r="B883" s="220">
        <v>39504</v>
      </c>
      <c r="D883" s="82">
        <v>12.412000000000001</v>
      </c>
      <c r="E883">
        <v>13.51</v>
      </c>
      <c r="F883">
        <v>3.14</v>
      </c>
      <c r="G883">
        <v>38.1</v>
      </c>
      <c r="H883">
        <v>60.85</v>
      </c>
      <c r="I883">
        <v>7.78</v>
      </c>
      <c r="J883"/>
      <c r="K883" s="52">
        <v>-3</v>
      </c>
      <c r="L883" s="141"/>
    </row>
    <row r="884" spans="1:17" x14ac:dyDescent="0.2">
      <c r="D884" s="161"/>
    </row>
    <row r="885" spans="1:17" x14ac:dyDescent="0.2">
      <c r="A885" t="s">
        <v>61</v>
      </c>
      <c r="B885" s="220">
        <v>39504</v>
      </c>
      <c r="D885" s="82">
        <v>0.34200000000000003</v>
      </c>
      <c r="E885">
        <v>14.98</v>
      </c>
      <c r="F885">
        <v>10.7</v>
      </c>
      <c r="G885">
        <v>134.80000000000001</v>
      </c>
      <c r="H885">
        <v>62.41</v>
      </c>
      <c r="I885">
        <v>7.95</v>
      </c>
      <c r="J885"/>
      <c r="K885">
        <v>1.3</v>
      </c>
      <c r="L885" s="141"/>
      <c r="M885" s="80">
        <v>0.8</v>
      </c>
      <c r="N885" s="141">
        <v>58.660999999999994</v>
      </c>
      <c r="O885" s="141">
        <v>57.548559999999995</v>
      </c>
      <c r="P885" s="69">
        <v>1.7156208277703606</v>
      </c>
      <c r="Q885" s="69">
        <v>1.6622691292875991</v>
      </c>
    </row>
    <row r="886" spans="1:17" x14ac:dyDescent="0.2">
      <c r="A886" t="s">
        <v>61</v>
      </c>
      <c r="B886" s="220">
        <v>39504</v>
      </c>
      <c r="D886" s="82">
        <v>1.004</v>
      </c>
      <c r="E886">
        <v>14.34</v>
      </c>
      <c r="F886">
        <v>10.64</v>
      </c>
      <c r="G886">
        <v>132.5</v>
      </c>
      <c r="H886">
        <v>62.53</v>
      </c>
      <c r="I886">
        <v>8.25</v>
      </c>
      <c r="J886"/>
      <c r="K886">
        <v>0.4</v>
      </c>
      <c r="L886" s="141"/>
    </row>
    <row r="887" spans="1:17" x14ac:dyDescent="0.2">
      <c r="A887" t="s">
        <v>61</v>
      </c>
      <c r="B887" s="220">
        <v>39504</v>
      </c>
      <c r="D887" s="82">
        <v>2.137</v>
      </c>
      <c r="E887" s="82">
        <v>13.9</v>
      </c>
      <c r="F887">
        <v>9.93</v>
      </c>
      <c r="G887">
        <v>122.7</v>
      </c>
      <c r="H887">
        <v>62.72</v>
      </c>
      <c r="I887">
        <v>8.14</v>
      </c>
      <c r="J887"/>
      <c r="K887">
        <v>-0.6</v>
      </c>
      <c r="L887" s="141"/>
    </row>
    <row r="888" spans="1:17" x14ac:dyDescent="0.2">
      <c r="A888" t="s">
        <v>61</v>
      </c>
      <c r="B888" s="220">
        <v>39504</v>
      </c>
      <c r="D888" s="82">
        <v>3.1560000000000001</v>
      </c>
      <c r="E888">
        <v>13.66</v>
      </c>
      <c r="F888">
        <v>9.4600000000000009</v>
      </c>
      <c r="G888">
        <v>116.4</v>
      </c>
      <c r="H888">
        <v>62.86</v>
      </c>
      <c r="I888">
        <v>8.09</v>
      </c>
      <c r="J888"/>
      <c r="K888" s="52">
        <v>-1</v>
      </c>
      <c r="L888" s="141"/>
    </row>
    <row r="889" spans="1:17" x14ac:dyDescent="0.2">
      <c r="A889" t="s">
        <v>61</v>
      </c>
      <c r="B889" s="220">
        <v>39504</v>
      </c>
      <c r="D889" s="82">
        <v>4.0999999999999996</v>
      </c>
      <c r="E889">
        <v>13.63</v>
      </c>
      <c r="F889">
        <v>8.86</v>
      </c>
      <c r="G889">
        <v>108.9</v>
      </c>
      <c r="H889" s="82">
        <v>62.9</v>
      </c>
      <c r="I889">
        <v>8.09</v>
      </c>
      <c r="J889"/>
      <c r="K889">
        <v>-1.2</v>
      </c>
      <c r="L889" s="141"/>
    </row>
    <row r="890" spans="1:17" x14ac:dyDescent="0.2">
      <c r="A890" t="s">
        <v>61</v>
      </c>
      <c r="B890" s="220">
        <v>39504</v>
      </c>
      <c r="D890" s="82">
        <v>5.0750000000000002</v>
      </c>
      <c r="E890">
        <v>13.61</v>
      </c>
      <c r="F890">
        <v>8.6199999999999992</v>
      </c>
      <c r="G890" s="52">
        <v>106</v>
      </c>
      <c r="H890">
        <v>62.91</v>
      </c>
      <c r="I890">
        <v>8.09</v>
      </c>
      <c r="J890"/>
      <c r="K890">
        <v>-1.3</v>
      </c>
      <c r="L890" s="141"/>
    </row>
    <row r="891" spans="1:17" x14ac:dyDescent="0.2">
      <c r="A891" t="s">
        <v>61</v>
      </c>
      <c r="B891" s="220">
        <v>39504</v>
      </c>
      <c r="D891" s="82">
        <v>5.92</v>
      </c>
      <c r="E891">
        <v>13.51</v>
      </c>
      <c r="F891">
        <v>8.36</v>
      </c>
      <c r="G891">
        <v>102.5</v>
      </c>
      <c r="H891">
        <v>62.96</v>
      </c>
      <c r="I891">
        <v>8.09</v>
      </c>
      <c r="J891"/>
      <c r="K891">
        <v>-1.4</v>
      </c>
      <c r="L891" s="141"/>
    </row>
    <row r="892" spans="1:17" x14ac:dyDescent="0.2">
      <c r="A892" t="s">
        <v>61</v>
      </c>
      <c r="B892" s="220">
        <v>39504</v>
      </c>
      <c r="D892" s="82">
        <v>6.9610000000000003</v>
      </c>
      <c r="E892">
        <v>13.48</v>
      </c>
      <c r="F892">
        <v>8.32</v>
      </c>
      <c r="G892">
        <v>102.1</v>
      </c>
      <c r="H892">
        <v>62.97</v>
      </c>
      <c r="I892">
        <v>8.09</v>
      </c>
      <c r="J892"/>
      <c r="K892">
        <v>-1.5</v>
      </c>
      <c r="L892" s="141"/>
    </row>
    <row r="893" spans="1:17" x14ac:dyDescent="0.2">
      <c r="A893" t="s">
        <v>61</v>
      </c>
      <c r="B893" s="220">
        <v>39504</v>
      </c>
      <c r="D893" s="82">
        <v>8.1340000000000003</v>
      </c>
      <c r="E893">
        <v>13.45</v>
      </c>
      <c r="F893">
        <v>8.1199999999999992</v>
      </c>
      <c r="G893">
        <v>99.5</v>
      </c>
      <c r="H893">
        <v>62.97</v>
      </c>
      <c r="I893">
        <v>8.09</v>
      </c>
      <c r="J893"/>
      <c r="K893">
        <v>-1.5</v>
      </c>
      <c r="L893" s="141"/>
    </row>
    <row r="894" spans="1:17" x14ac:dyDescent="0.2">
      <c r="A894" t="s">
        <v>61</v>
      </c>
      <c r="B894" s="220">
        <v>39504</v>
      </c>
      <c r="D894" s="82">
        <v>9.0150000000000006</v>
      </c>
      <c r="E894">
        <v>13.47</v>
      </c>
      <c r="F894">
        <v>8.14</v>
      </c>
      <c r="G894">
        <v>99.8</v>
      </c>
      <c r="H894">
        <v>62.99</v>
      </c>
      <c r="I894">
        <v>8.06</v>
      </c>
      <c r="J894"/>
      <c r="K894">
        <v>-1.5</v>
      </c>
      <c r="L894" s="141"/>
    </row>
    <row r="895" spans="1:17" x14ac:dyDescent="0.2">
      <c r="A895" t="s">
        <v>61</v>
      </c>
      <c r="B895" s="220">
        <v>39504</v>
      </c>
      <c r="D895" s="82">
        <v>10.179</v>
      </c>
      <c r="E895">
        <v>13.48</v>
      </c>
      <c r="F895">
        <v>8.02</v>
      </c>
      <c r="G895">
        <v>98.3</v>
      </c>
      <c r="H895" s="82">
        <v>63</v>
      </c>
      <c r="I895">
        <v>8.09</v>
      </c>
      <c r="J895"/>
      <c r="K895">
        <v>-1.4</v>
      </c>
      <c r="L895" s="141"/>
    </row>
    <row r="896" spans="1:17" x14ac:dyDescent="0.2">
      <c r="A896" t="s">
        <v>61</v>
      </c>
      <c r="B896" s="220">
        <v>39504</v>
      </c>
      <c r="D896" s="82">
        <v>11.073</v>
      </c>
      <c r="E896">
        <v>13.49</v>
      </c>
      <c r="F896">
        <v>8.0500000000000007</v>
      </c>
      <c r="G896">
        <v>98.8</v>
      </c>
      <c r="H896">
        <v>62.99</v>
      </c>
      <c r="I896">
        <v>8.09</v>
      </c>
      <c r="J896"/>
      <c r="K896">
        <v>-1.3</v>
      </c>
      <c r="L896" s="141"/>
    </row>
    <row r="897" spans="1:17" x14ac:dyDescent="0.2">
      <c r="A897" t="s">
        <v>61</v>
      </c>
      <c r="B897" s="220">
        <v>39504</v>
      </c>
      <c r="D897" s="82">
        <v>12.146000000000001</v>
      </c>
      <c r="E897">
        <v>13.49</v>
      </c>
      <c r="F897">
        <v>7.94</v>
      </c>
      <c r="G897">
        <v>97.5</v>
      </c>
      <c r="H897">
        <v>62.99</v>
      </c>
      <c r="I897">
        <v>8.09</v>
      </c>
      <c r="J897"/>
      <c r="K897">
        <v>-1.4</v>
      </c>
      <c r="L897" s="79"/>
      <c r="M897" s="185"/>
    </row>
    <row r="898" spans="1:17" x14ac:dyDescent="0.2">
      <c r="A898" t="s">
        <v>61</v>
      </c>
      <c r="B898" s="220">
        <v>39504</v>
      </c>
      <c r="D898" s="82">
        <v>13.023999999999999</v>
      </c>
      <c r="E898">
        <v>13.49</v>
      </c>
      <c r="F898">
        <v>7.97</v>
      </c>
      <c r="G898">
        <v>97.8</v>
      </c>
      <c r="H898" s="82">
        <v>63</v>
      </c>
      <c r="I898">
        <v>8.09</v>
      </c>
      <c r="J898"/>
      <c r="K898">
        <v>-1.3</v>
      </c>
    </row>
    <row r="899" spans="1:17" x14ac:dyDescent="0.2">
      <c r="A899" t="s">
        <v>61</v>
      </c>
      <c r="B899" s="220">
        <v>39504</v>
      </c>
      <c r="D899" s="82">
        <v>14.099</v>
      </c>
      <c r="E899" s="82">
        <v>13.5</v>
      </c>
      <c r="F899">
        <v>7.96</v>
      </c>
      <c r="G899">
        <v>97.5</v>
      </c>
      <c r="H899">
        <v>62.83</v>
      </c>
      <c r="I899">
        <v>8.09</v>
      </c>
      <c r="J899"/>
      <c r="K899">
        <v>299.60000000000002</v>
      </c>
    </row>
    <row r="900" spans="1:17" x14ac:dyDescent="0.2">
      <c r="A900" t="s">
        <v>61</v>
      </c>
      <c r="B900" s="220">
        <v>39504</v>
      </c>
      <c r="D900" s="82">
        <v>14.336</v>
      </c>
      <c r="E900">
        <v>13.51</v>
      </c>
      <c r="F900">
        <v>7.32</v>
      </c>
      <c r="G900">
        <v>89.6</v>
      </c>
      <c r="H900">
        <v>62.49</v>
      </c>
      <c r="I900">
        <v>8.09</v>
      </c>
      <c r="J900"/>
      <c r="K900">
        <v>19.3</v>
      </c>
    </row>
    <row r="903" spans="1:17" x14ac:dyDescent="0.2">
      <c r="A903" t="s">
        <v>7</v>
      </c>
      <c r="B903" s="220">
        <v>39569</v>
      </c>
      <c r="D903" s="82">
        <v>2.0270000000000001</v>
      </c>
      <c r="E903" s="80">
        <v>20.29</v>
      </c>
      <c r="F903" s="80">
        <v>7.55</v>
      </c>
      <c r="G903" s="80">
        <v>83.9</v>
      </c>
      <c r="H903" s="80">
        <v>2.9239999999999999</v>
      </c>
      <c r="I903" s="80">
        <v>7.75</v>
      </c>
      <c r="J903" s="80">
        <v>179</v>
      </c>
      <c r="K903" s="80">
        <v>153.69999999999999</v>
      </c>
    </row>
    <row r="904" spans="1:17" x14ac:dyDescent="0.2">
      <c r="J904" s="81"/>
      <c r="K904" s="87"/>
    </row>
    <row r="905" spans="1:17" x14ac:dyDescent="0.2">
      <c r="A905" t="s">
        <v>36</v>
      </c>
      <c r="B905" s="220">
        <v>39569</v>
      </c>
      <c r="D905" s="82">
        <v>2.2909999999999999</v>
      </c>
      <c r="E905" s="80">
        <v>21.85</v>
      </c>
      <c r="F905" s="80">
        <v>7.06</v>
      </c>
      <c r="G905" s="80">
        <v>81.2</v>
      </c>
      <c r="H905" s="75">
        <v>4.17</v>
      </c>
      <c r="I905" s="80">
        <v>7.71</v>
      </c>
      <c r="J905" s="80">
        <v>183</v>
      </c>
      <c r="K905" s="80">
        <v>154.69999999999999</v>
      </c>
      <c r="N905" s="86"/>
      <c r="O905" s="86"/>
    </row>
    <row r="906" spans="1:17" x14ac:dyDescent="0.2">
      <c r="J906" s="81"/>
      <c r="K906" s="87"/>
    </row>
    <row r="907" spans="1:17" x14ac:dyDescent="0.2">
      <c r="A907" t="s">
        <v>114</v>
      </c>
      <c r="B907" s="220">
        <v>39569</v>
      </c>
      <c r="D907" s="82">
        <v>1.9550000000000001</v>
      </c>
      <c r="E907" s="80">
        <v>20.98</v>
      </c>
      <c r="F907" s="80">
        <v>6.09</v>
      </c>
      <c r="G907" s="52">
        <v>69</v>
      </c>
      <c r="H907" s="80">
        <v>4.7439999999999998</v>
      </c>
      <c r="I907" s="80">
        <v>7.63</v>
      </c>
      <c r="J907" s="80">
        <v>200</v>
      </c>
      <c r="K907" s="80">
        <v>157.9</v>
      </c>
    </row>
    <row r="908" spans="1:17" x14ac:dyDescent="0.2">
      <c r="J908" s="81"/>
      <c r="K908" s="87"/>
    </row>
    <row r="909" spans="1:17" x14ac:dyDescent="0.2">
      <c r="A909" t="s">
        <v>72</v>
      </c>
      <c r="B909" s="220">
        <v>39569</v>
      </c>
      <c r="D909" s="82">
        <v>2.282</v>
      </c>
      <c r="E909" s="80">
        <v>22.18</v>
      </c>
      <c r="F909" s="80">
        <v>7.29</v>
      </c>
      <c r="G909" s="80">
        <v>83.8</v>
      </c>
      <c r="H909" s="80">
        <v>1.5029999999999999</v>
      </c>
      <c r="I909" s="80">
        <v>7.61</v>
      </c>
      <c r="J909" s="80">
        <v>174</v>
      </c>
      <c r="K909" s="80">
        <v>27.3</v>
      </c>
    </row>
    <row r="910" spans="1:17" x14ac:dyDescent="0.2">
      <c r="J910" s="81"/>
      <c r="K910" s="87"/>
    </row>
    <row r="911" spans="1:17" x14ac:dyDescent="0.2">
      <c r="A911" t="s">
        <v>55</v>
      </c>
      <c r="B911" s="220">
        <v>39570</v>
      </c>
      <c r="D911" s="82">
        <v>0.56000000000000005</v>
      </c>
      <c r="E911" s="80">
        <v>21.23</v>
      </c>
      <c r="F911" s="80">
        <v>4.8099999999999996</v>
      </c>
      <c r="G911" s="80">
        <v>68.599999999999994</v>
      </c>
      <c r="H911" s="80">
        <v>62.37</v>
      </c>
      <c r="I911" s="82">
        <v>8.3000000000000007</v>
      </c>
      <c r="J911" s="80">
        <v>150</v>
      </c>
      <c r="K911" s="52">
        <v>0</v>
      </c>
      <c r="L911" s="73"/>
      <c r="M911" s="87">
        <v>1.5</v>
      </c>
      <c r="N911" s="86">
        <v>17.940000000000001</v>
      </c>
      <c r="O911" s="86">
        <v>21.15</v>
      </c>
      <c r="P911" s="86">
        <v>0.45</v>
      </c>
      <c r="Q911" s="86">
        <v>0.68</v>
      </c>
    </row>
    <row r="912" spans="1:17" x14ac:dyDescent="0.2">
      <c r="A912" t="s">
        <v>55</v>
      </c>
      <c r="B912" s="220">
        <v>39570</v>
      </c>
      <c r="D912" s="82">
        <v>1.0649999999999999</v>
      </c>
      <c r="E912" s="82">
        <v>21</v>
      </c>
      <c r="F912" s="80">
        <v>4.76</v>
      </c>
      <c r="G912" s="80">
        <v>67.599999999999994</v>
      </c>
      <c r="H912" s="80">
        <v>62.34</v>
      </c>
      <c r="I912" s="80">
        <v>8.31</v>
      </c>
      <c r="J912" s="80">
        <v>148</v>
      </c>
      <c r="K912" s="80">
        <v>0.4</v>
      </c>
      <c r="L912" s="73"/>
    </row>
    <row r="913" spans="1:17" x14ac:dyDescent="0.2">
      <c r="A913" t="s">
        <v>55</v>
      </c>
      <c r="B913" s="220">
        <v>39570</v>
      </c>
      <c r="D913" s="82">
        <v>2.0950000000000002</v>
      </c>
      <c r="E913" s="80">
        <v>20.81</v>
      </c>
      <c r="F913" s="80">
        <v>4.7300000000000004</v>
      </c>
      <c r="G913" s="52">
        <v>67</v>
      </c>
      <c r="H913" s="80">
        <v>62.34</v>
      </c>
      <c r="I913" s="80">
        <v>8.31</v>
      </c>
      <c r="J913" s="80">
        <v>146</v>
      </c>
      <c r="K913" s="80">
        <v>0.4</v>
      </c>
      <c r="L913" s="73"/>
    </row>
    <row r="914" spans="1:17" x14ac:dyDescent="0.2">
      <c r="A914" t="s">
        <v>55</v>
      </c>
      <c r="B914" s="220">
        <v>39570</v>
      </c>
      <c r="D914" s="82">
        <v>3.129</v>
      </c>
      <c r="E914" s="80">
        <v>20.68</v>
      </c>
      <c r="F914" s="80">
        <v>4.24</v>
      </c>
      <c r="G914" s="80">
        <v>59.8</v>
      </c>
      <c r="H914" s="80">
        <v>62.33</v>
      </c>
      <c r="I914" s="80">
        <v>8.2899999999999991</v>
      </c>
      <c r="J914" s="80">
        <v>145</v>
      </c>
      <c r="K914" s="80">
        <v>0.4</v>
      </c>
    </row>
    <row r="915" spans="1:17" x14ac:dyDescent="0.2">
      <c r="A915" t="s">
        <v>55</v>
      </c>
      <c r="B915" s="220">
        <v>39570</v>
      </c>
      <c r="D915" s="82">
        <v>4.1529999999999996</v>
      </c>
      <c r="E915" s="80">
        <v>20.64</v>
      </c>
      <c r="F915" s="82">
        <v>3.6</v>
      </c>
      <c r="G915" s="80">
        <v>50.9</v>
      </c>
      <c r="H915" s="80">
        <v>62.33</v>
      </c>
      <c r="I915" s="80">
        <v>8.2799999999999994</v>
      </c>
      <c r="J915" s="80">
        <v>144</v>
      </c>
      <c r="K915" s="80">
        <v>0.3</v>
      </c>
    </row>
    <row r="916" spans="1:17" x14ac:dyDescent="0.2">
      <c r="A916" t="s">
        <v>55</v>
      </c>
      <c r="B916" s="220">
        <v>39570</v>
      </c>
      <c r="D916" s="82">
        <v>5.1109999999999998</v>
      </c>
      <c r="E916" s="80">
        <v>20.62</v>
      </c>
      <c r="F916" s="80">
        <v>3.24</v>
      </c>
      <c r="G916" s="80">
        <v>45.7</v>
      </c>
      <c r="H916" s="80">
        <v>62.33</v>
      </c>
      <c r="I916" s="80">
        <v>8.2799999999999994</v>
      </c>
      <c r="J916" s="80">
        <v>143</v>
      </c>
      <c r="K916" s="80">
        <v>0.3</v>
      </c>
    </row>
    <row r="917" spans="1:17" x14ac:dyDescent="0.2">
      <c r="A917" t="s">
        <v>55</v>
      </c>
      <c r="B917" s="220">
        <v>39570</v>
      </c>
      <c r="D917" s="82">
        <v>6.117</v>
      </c>
      <c r="E917" s="80">
        <v>20.61</v>
      </c>
      <c r="F917" s="80">
        <v>3.03</v>
      </c>
      <c r="G917" s="80">
        <v>42.8</v>
      </c>
      <c r="H917" s="80">
        <v>62.35</v>
      </c>
      <c r="I917" s="80">
        <v>8.2799999999999994</v>
      </c>
      <c r="J917" s="80">
        <v>141</v>
      </c>
      <c r="K917" s="80">
        <v>0.3</v>
      </c>
    </row>
    <row r="918" spans="1:17" x14ac:dyDescent="0.2">
      <c r="A918" t="s">
        <v>55</v>
      </c>
      <c r="B918" s="220">
        <v>39570</v>
      </c>
      <c r="D918" s="82">
        <v>7.1189999999999998</v>
      </c>
      <c r="E918" s="80">
        <v>20.61</v>
      </c>
      <c r="F918" s="80">
        <v>2.95</v>
      </c>
      <c r="G918" s="80">
        <v>41.6</v>
      </c>
      <c r="H918" s="80">
        <v>62.33</v>
      </c>
      <c r="I918" s="80">
        <v>8.2799999999999994</v>
      </c>
      <c r="J918" s="80">
        <v>141</v>
      </c>
      <c r="K918" s="80">
        <v>0.2</v>
      </c>
    </row>
    <row r="919" spans="1:17" x14ac:dyDescent="0.2">
      <c r="A919" t="s">
        <v>55</v>
      </c>
      <c r="B919" s="220">
        <v>39570</v>
      </c>
      <c r="D919" s="82">
        <v>8.0350000000000001</v>
      </c>
      <c r="E919" s="82">
        <v>20.6</v>
      </c>
      <c r="F919" s="80">
        <v>2.88</v>
      </c>
      <c r="G919" s="80">
        <v>40.6</v>
      </c>
      <c r="H919" s="80">
        <v>62.33</v>
      </c>
      <c r="I919" s="80">
        <v>8.2799999999999994</v>
      </c>
      <c r="J919" s="80">
        <v>140</v>
      </c>
      <c r="K919" s="80">
        <v>0.3</v>
      </c>
    </row>
    <row r="920" spans="1:17" x14ac:dyDescent="0.2">
      <c r="A920" t="s">
        <v>55</v>
      </c>
      <c r="B920" s="220">
        <v>39570</v>
      </c>
      <c r="D920" s="82">
        <v>9.0609999999999999</v>
      </c>
      <c r="E920" s="80">
        <v>20.58</v>
      </c>
      <c r="F920" s="80">
        <v>2.75</v>
      </c>
      <c r="G920" s="80">
        <v>38.700000000000003</v>
      </c>
      <c r="H920" s="80">
        <v>62.34</v>
      </c>
      <c r="I920" s="80">
        <v>8.2799999999999994</v>
      </c>
      <c r="J920" s="80">
        <v>139</v>
      </c>
      <c r="K920" s="80">
        <v>0.6</v>
      </c>
    </row>
    <row r="921" spans="1:17" x14ac:dyDescent="0.2">
      <c r="A921" t="s">
        <v>55</v>
      </c>
      <c r="B921" s="220">
        <v>39570</v>
      </c>
      <c r="D921" s="82">
        <v>10.103999999999999</v>
      </c>
      <c r="E921" s="80">
        <v>20.58</v>
      </c>
      <c r="F921" s="80">
        <v>2.67</v>
      </c>
      <c r="G921" s="80">
        <v>37.6</v>
      </c>
      <c r="H921" s="80">
        <v>62.33</v>
      </c>
      <c r="I921" s="80">
        <v>8.2799999999999994</v>
      </c>
      <c r="J921" s="80">
        <v>139</v>
      </c>
      <c r="K921" s="80">
        <v>0.5</v>
      </c>
    </row>
    <row r="922" spans="1:17" x14ac:dyDescent="0.2">
      <c r="A922" t="s">
        <v>55</v>
      </c>
      <c r="B922" s="220">
        <v>39570</v>
      </c>
      <c r="D922" s="82">
        <v>11.116</v>
      </c>
      <c r="E922" s="80">
        <v>20.57</v>
      </c>
      <c r="F922" s="80">
        <v>2.57</v>
      </c>
      <c r="G922" s="80">
        <v>36.1</v>
      </c>
      <c r="H922" s="80">
        <v>62.32</v>
      </c>
      <c r="I922" s="80">
        <v>8.27</v>
      </c>
      <c r="J922" s="80">
        <v>138</v>
      </c>
      <c r="K922" s="80">
        <v>0.4</v>
      </c>
    </row>
    <row r="923" spans="1:17" x14ac:dyDescent="0.2">
      <c r="A923" t="s">
        <v>55</v>
      </c>
      <c r="B923" s="220">
        <v>39570</v>
      </c>
      <c r="D923" s="82">
        <v>12.042</v>
      </c>
      <c r="E923" s="80">
        <v>20.56</v>
      </c>
      <c r="F923" s="80">
        <v>2.46</v>
      </c>
      <c r="G923" s="80">
        <v>34.700000000000003</v>
      </c>
      <c r="H923" s="80">
        <v>62.32</v>
      </c>
      <c r="I923" s="80">
        <v>8.27</v>
      </c>
      <c r="J923" s="80">
        <v>137</v>
      </c>
      <c r="K923" s="80">
        <v>0.4</v>
      </c>
    </row>
    <row r="924" spans="1:17" x14ac:dyDescent="0.2">
      <c r="A924" t="s">
        <v>55</v>
      </c>
      <c r="B924" s="220">
        <v>39570</v>
      </c>
      <c r="D924" s="82">
        <v>13.081</v>
      </c>
      <c r="E924" s="80">
        <v>20.54</v>
      </c>
      <c r="F924" s="80">
        <v>2.33</v>
      </c>
      <c r="G924" s="80">
        <v>32.799999999999997</v>
      </c>
      <c r="H924" s="80">
        <v>62.31</v>
      </c>
      <c r="I924" s="80">
        <v>8.27</v>
      </c>
      <c r="J924" s="80">
        <v>137</v>
      </c>
      <c r="K924" s="80">
        <v>0.5</v>
      </c>
    </row>
    <row r="925" spans="1:17" x14ac:dyDescent="0.2">
      <c r="A925" t="s">
        <v>55</v>
      </c>
      <c r="B925" s="220">
        <v>39570</v>
      </c>
      <c r="D925" s="82">
        <v>14.036</v>
      </c>
      <c r="E925" s="80">
        <v>20.53</v>
      </c>
      <c r="F925" s="80">
        <v>2.12</v>
      </c>
      <c r="G925" s="80">
        <v>29.9</v>
      </c>
      <c r="H925" s="80">
        <v>62.35</v>
      </c>
      <c r="I925" s="80">
        <v>8.27</v>
      </c>
      <c r="J925" s="80">
        <v>36</v>
      </c>
      <c r="K925" s="80">
        <v>1.6</v>
      </c>
    </row>
    <row r="926" spans="1:17" x14ac:dyDescent="0.2">
      <c r="A926" t="s">
        <v>55</v>
      </c>
      <c r="B926" s="220">
        <v>39570</v>
      </c>
      <c r="D926" s="82">
        <v>14.565</v>
      </c>
      <c r="E926" s="80">
        <v>20.52</v>
      </c>
      <c r="F926" s="80">
        <v>1.57</v>
      </c>
      <c r="G926" s="80">
        <v>22.2</v>
      </c>
      <c r="H926" s="80">
        <v>62.35</v>
      </c>
      <c r="I926" s="80">
        <v>8.25</v>
      </c>
      <c r="J926" s="80">
        <v>-79</v>
      </c>
      <c r="K926" s="80">
        <v>36.5</v>
      </c>
    </row>
    <row r="927" spans="1:17" x14ac:dyDescent="0.2">
      <c r="D927" s="80"/>
      <c r="E927" s="80"/>
      <c r="F927" s="80"/>
      <c r="G927" s="80"/>
      <c r="H927" s="80"/>
      <c r="I927" s="80"/>
      <c r="J927" s="80"/>
      <c r="K927" s="80"/>
    </row>
    <row r="928" spans="1:17" x14ac:dyDescent="0.2">
      <c r="A928" t="s">
        <v>58</v>
      </c>
      <c r="B928" s="220">
        <v>39570</v>
      </c>
      <c r="D928" s="82">
        <v>0.33100000000000002</v>
      </c>
      <c r="E928" s="80">
        <v>21.51</v>
      </c>
      <c r="F928" s="82">
        <v>8.3000000000000007</v>
      </c>
      <c r="G928" s="80">
        <v>118.8</v>
      </c>
      <c r="H928" s="80">
        <v>62.01</v>
      </c>
      <c r="I928" s="80">
        <v>8.3699999999999992</v>
      </c>
      <c r="J928" s="80">
        <v>172</v>
      </c>
      <c r="K928" s="80">
        <v>0.6</v>
      </c>
      <c r="M928" s="87">
        <v>1.2</v>
      </c>
      <c r="N928" s="86">
        <v>25.53</v>
      </c>
      <c r="O928" s="86">
        <v>28.2</v>
      </c>
      <c r="P928" s="86">
        <v>0.56999999999999995</v>
      </c>
      <c r="Q928" s="86">
        <v>0.66</v>
      </c>
    </row>
    <row r="929" spans="1:17" x14ac:dyDescent="0.2">
      <c r="A929" t="s">
        <v>58</v>
      </c>
      <c r="B929" s="220">
        <v>39570</v>
      </c>
      <c r="D929" s="82">
        <v>1.0329999999999999</v>
      </c>
      <c r="E929" s="80">
        <v>21.46</v>
      </c>
      <c r="F929" s="80">
        <v>8.25</v>
      </c>
      <c r="G929" s="80">
        <v>117.9</v>
      </c>
      <c r="H929" s="80">
        <v>61.98</v>
      </c>
      <c r="I929" s="80">
        <v>8.3699999999999992</v>
      </c>
      <c r="J929" s="80">
        <v>169</v>
      </c>
      <c r="K929" s="80">
        <v>0.7</v>
      </c>
    </row>
    <row r="930" spans="1:17" x14ac:dyDescent="0.2">
      <c r="A930" t="s">
        <v>58</v>
      </c>
      <c r="B930" s="220">
        <v>39570</v>
      </c>
      <c r="D930" s="82">
        <v>2.129</v>
      </c>
      <c r="E930" s="80">
        <v>21.29</v>
      </c>
      <c r="F930" s="80">
        <v>7.91</v>
      </c>
      <c r="G930" s="80">
        <v>112.7</v>
      </c>
      <c r="H930" s="80">
        <v>61.97</v>
      </c>
      <c r="I930" s="80">
        <v>8.3699999999999992</v>
      </c>
      <c r="J930" s="80">
        <v>166</v>
      </c>
      <c r="K930" s="80">
        <v>0.9</v>
      </c>
    </row>
    <row r="931" spans="1:17" x14ac:dyDescent="0.2">
      <c r="A931" t="s">
        <v>58</v>
      </c>
      <c r="B931" s="220">
        <v>39570</v>
      </c>
      <c r="D931" s="82">
        <v>3.0710000000000002</v>
      </c>
      <c r="E931" s="80">
        <v>21.14</v>
      </c>
      <c r="F931" s="80">
        <v>6.76</v>
      </c>
      <c r="G931" s="80">
        <v>96.1</v>
      </c>
      <c r="H931" s="80">
        <v>61.99</v>
      </c>
      <c r="I931" s="80">
        <v>8.34</v>
      </c>
      <c r="J931" s="80">
        <v>165</v>
      </c>
      <c r="K931" s="80">
        <v>0.9</v>
      </c>
    </row>
    <row r="932" spans="1:17" x14ac:dyDescent="0.2">
      <c r="A932" t="s">
        <v>58</v>
      </c>
      <c r="B932" s="220">
        <v>39570</v>
      </c>
      <c r="D932" s="82">
        <v>4.0880000000000001</v>
      </c>
      <c r="E932" s="80">
        <v>20.93</v>
      </c>
      <c r="F932" s="82">
        <v>4.9000000000000004</v>
      </c>
      <c r="G932" s="80">
        <v>69.400000000000006</v>
      </c>
      <c r="H932" s="80">
        <v>62.03</v>
      </c>
      <c r="I932" s="80">
        <v>8.31</v>
      </c>
      <c r="J932" s="80">
        <v>163</v>
      </c>
      <c r="K932" s="80">
        <v>0.6</v>
      </c>
    </row>
    <row r="933" spans="1:17" x14ac:dyDescent="0.2">
      <c r="A933" t="s">
        <v>58</v>
      </c>
      <c r="B933" s="220">
        <v>39570</v>
      </c>
      <c r="D933" s="82">
        <v>5.1310000000000002</v>
      </c>
      <c r="E933" s="80">
        <v>20.87</v>
      </c>
      <c r="F933" s="80">
        <v>3.64</v>
      </c>
      <c r="G933" s="80">
        <v>51.5</v>
      </c>
      <c r="H933" s="80">
        <v>62.08</v>
      </c>
      <c r="I933" s="80">
        <v>8.2899999999999991</v>
      </c>
      <c r="J933" s="80">
        <v>161</v>
      </c>
      <c r="K933" s="80">
        <v>0.8</v>
      </c>
    </row>
    <row r="934" spans="1:17" x14ac:dyDescent="0.2">
      <c r="A934" t="s">
        <v>58</v>
      </c>
      <c r="B934" s="220">
        <v>39570</v>
      </c>
      <c r="D934" s="82">
        <v>6.1040000000000001</v>
      </c>
      <c r="E934" s="80">
        <v>20.83</v>
      </c>
      <c r="F934" s="80">
        <v>3.43</v>
      </c>
      <c r="G934" s="80">
        <v>48.5</v>
      </c>
      <c r="H934" s="80">
        <v>62.07</v>
      </c>
      <c r="I934" s="82">
        <v>8.3000000000000007</v>
      </c>
      <c r="J934" s="80">
        <v>159</v>
      </c>
      <c r="K934" s="80">
        <v>0.7</v>
      </c>
    </row>
    <row r="935" spans="1:17" x14ac:dyDescent="0.2">
      <c r="A935" t="s">
        <v>58</v>
      </c>
      <c r="B935" s="220">
        <v>39570</v>
      </c>
      <c r="D935" s="82">
        <v>7.0730000000000004</v>
      </c>
      <c r="E935" s="80">
        <v>20.79</v>
      </c>
      <c r="F935" s="80">
        <v>3.33</v>
      </c>
      <c r="G935" s="52">
        <v>47</v>
      </c>
      <c r="H935" s="80">
        <v>62.06</v>
      </c>
      <c r="I935" s="82">
        <v>8.3000000000000007</v>
      </c>
      <c r="J935" s="80">
        <v>158</v>
      </c>
      <c r="K935" s="80">
        <v>0.5</v>
      </c>
    </row>
    <row r="936" spans="1:17" x14ac:dyDescent="0.2">
      <c r="A936" t="s">
        <v>58</v>
      </c>
      <c r="B936" s="220">
        <v>39570</v>
      </c>
      <c r="D936" s="82">
        <v>8.0470000000000006</v>
      </c>
      <c r="E936" s="80">
        <v>20.76</v>
      </c>
      <c r="F936" s="80">
        <v>3.31</v>
      </c>
      <c r="G936" s="80">
        <v>46.7</v>
      </c>
      <c r="H936" s="80">
        <v>61.99</v>
      </c>
      <c r="I936" s="82">
        <v>8.3000000000000007</v>
      </c>
      <c r="J936" s="80">
        <v>156</v>
      </c>
      <c r="K936" s="80">
        <v>0.6</v>
      </c>
    </row>
    <row r="937" spans="1:17" x14ac:dyDescent="0.2">
      <c r="A937" t="s">
        <v>58</v>
      </c>
      <c r="B937" s="220">
        <v>39570</v>
      </c>
      <c r="D937" s="82">
        <v>9.1820000000000004</v>
      </c>
      <c r="E937" s="80">
        <v>20.74</v>
      </c>
      <c r="F937" s="80">
        <v>3.37</v>
      </c>
      <c r="G937" s="80">
        <v>47.6</v>
      </c>
      <c r="H937" s="80">
        <v>62.01</v>
      </c>
      <c r="I937" s="82">
        <v>8.3000000000000007</v>
      </c>
      <c r="J937" s="80">
        <v>154</v>
      </c>
      <c r="K937" s="80">
        <v>0.3</v>
      </c>
    </row>
    <row r="938" spans="1:17" x14ac:dyDescent="0.2">
      <c r="A938" t="s">
        <v>58</v>
      </c>
      <c r="B938" s="220">
        <v>39570</v>
      </c>
      <c r="D938" s="82">
        <v>9.9280000000000008</v>
      </c>
      <c r="E938" s="80">
        <v>20.71</v>
      </c>
      <c r="F938" s="80">
        <v>3.33</v>
      </c>
      <c r="G938" s="52">
        <v>47</v>
      </c>
      <c r="H938" s="80">
        <v>61.98</v>
      </c>
      <c r="I938" s="80">
        <v>8.31</v>
      </c>
      <c r="J938" s="80">
        <v>153</v>
      </c>
      <c r="K938" s="80">
        <v>0.3</v>
      </c>
    </row>
    <row r="939" spans="1:17" x14ac:dyDescent="0.2">
      <c r="A939" t="s">
        <v>58</v>
      </c>
      <c r="B939" s="220">
        <v>39570</v>
      </c>
      <c r="D939" s="82">
        <v>11.061</v>
      </c>
      <c r="E939" s="80">
        <v>20.43</v>
      </c>
      <c r="F939" s="80">
        <v>2.2599999999999998</v>
      </c>
      <c r="G939" s="80">
        <v>31.8</v>
      </c>
      <c r="H939" s="82">
        <v>62.1</v>
      </c>
      <c r="I939" s="80">
        <v>8.2799999999999994</v>
      </c>
      <c r="J939" s="80">
        <v>152</v>
      </c>
      <c r="K939" s="80">
        <v>3.1</v>
      </c>
    </row>
    <row r="940" spans="1:17" x14ac:dyDescent="0.2">
      <c r="A940" t="s">
        <v>58</v>
      </c>
      <c r="B940" s="220">
        <v>39570</v>
      </c>
      <c r="D940" s="82">
        <v>12.199</v>
      </c>
      <c r="E940" s="80">
        <v>20.36</v>
      </c>
      <c r="F940" s="80">
        <v>0.96</v>
      </c>
      <c r="G940" s="80">
        <v>13.4</v>
      </c>
      <c r="H940" s="82">
        <v>62.1</v>
      </c>
      <c r="I940" s="80">
        <v>8.27</v>
      </c>
      <c r="J940" s="80">
        <v>-39</v>
      </c>
      <c r="K940" s="80">
        <v>11.3</v>
      </c>
    </row>
    <row r="941" spans="1:17" x14ac:dyDescent="0.2">
      <c r="A941" t="s">
        <v>58</v>
      </c>
      <c r="B941" s="220">
        <v>39570</v>
      </c>
      <c r="D941" s="82">
        <v>12.481</v>
      </c>
      <c r="E941" s="80">
        <v>20.170000000000002</v>
      </c>
      <c r="F941" s="82">
        <v>0.4</v>
      </c>
      <c r="G941" s="80">
        <v>5.6</v>
      </c>
      <c r="H941" s="80">
        <v>62.04</v>
      </c>
      <c r="I941" s="80">
        <v>8.18</v>
      </c>
      <c r="J941" s="80">
        <v>-167</v>
      </c>
      <c r="K941" s="80">
        <v>251.1</v>
      </c>
    </row>
    <row r="942" spans="1:17" x14ac:dyDescent="0.2">
      <c r="D942" s="80"/>
      <c r="E942" s="80"/>
      <c r="F942" s="80"/>
      <c r="G942" s="80"/>
      <c r="H942" s="80"/>
      <c r="I942" s="80"/>
      <c r="J942" s="80"/>
      <c r="K942" s="80"/>
    </row>
    <row r="943" spans="1:17" x14ac:dyDescent="0.2">
      <c r="A943" t="s">
        <v>61</v>
      </c>
      <c r="B943" s="220">
        <v>39570</v>
      </c>
      <c r="D943" s="82">
        <v>0.55300000000000005</v>
      </c>
      <c r="E943" s="80">
        <v>20.63</v>
      </c>
      <c r="F943" s="80">
        <v>6.61</v>
      </c>
      <c r="G943" s="80">
        <v>93.1</v>
      </c>
      <c r="H943" s="80">
        <v>62.13</v>
      </c>
      <c r="I943" s="80">
        <v>8.32</v>
      </c>
      <c r="J943" s="80">
        <v>185</v>
      </c>
      <c r="K943" s="80">
        <v>0.9</v>
      </c>
      <c r="M943" s="87">
        <v>1</v>
      </c>
      <c r="N943" s="86">
        <v>27.55</v>
      </c>
      <c r="O943" s="86">
        <v>29.58</v>
      </c>
      <c r="P943" s="86">
        <v>0.93</v>
      </c>
      <c r="Q943" s="86">
        <v>0.69</v>
      </c>
    </row>
    <row r="944" spans="1:17" x14ac:dyDescent="0.2">
      <c r="A944" t="s">
        <v>61</v>
      </c>
      <c r="B944" s="220">
        <v>39570</v>
      </c>
      <c r="D944" s="82">
        <v>1.0569999999999999</v>
      </c>
      <c r="E944" s="80">
        <v>20.61</v>
      </c>
      <c r="F944" s="80">
        <v>6.54</v>
      </c>
      <c r="G944" s="80">
        <v>92.1</v>
      </c>
      <c r="H944" s="80">
        <v>62.12</v>
      </c>
      <c r="I944" s="80">
        <v>8.32</v>
      </c>
      <c r="J944" s="80">
        <v>180</v>
      </c>
      <c r="K944" s="80">
        <v>0.9</v>
      </c>
    </row>
    <row r="945" spans="1:13" x14ac:dyDescent="0.2">
      <c r="A945" t="s">
        <v>61</v>
      </c>
      <c r="B945" s="220">
        <v>39570</v>
      </c>
      <c r="D945" s="82">
        <v>2.145</v>
      </c>
      <c r="E945" s="80">
        <v>20.59</v>
      </c>
      <c r="F945" s="80">
        <v>6.46</v>
      </c>
      <c r="G945" s="52">
        <v>91</v>
      </c>
      <c r="H945" s="80">
        <v>62.14</v>
      </c>
      <c r="I945" s="80">
        <v>8.32</v>
      </c>
      <c r="J945" s="80">
        <v>177</v>
      </c>
      <c r="K945" s="52">
        <v>1</v>
      </c>
    </row>
    <row r="946" spans="1:13" x14ac:dyDescent="0.2">
      <c r="A946" t="s">
        <v>61</v>
      </c>
      <c r="B946" s="220">
        <v>39570</v>
      </c>
      <c r="D946" s="82">
        <v>3.0270000000000001</v>
      </c>
      <c r="E946" s="80">
        <v>20.65</v>
      </c>
      <c r="F946" s="80">
        <v>6.26</v>
      </c>
      <c r="G946" s="80">
        <v>88.2</v>
      </c>
      <c r="H946" s="80">
        <v>62.16</v>
      </c>
      <c r="I946" s="80">
        <v>8.32</v>
      </c>
      <c r="J946" s="80">
        <v>174</v>
      </c>
      <c r="K946" s="80">
        <v>0.8</v>
      </c>
    </row>
    <row r="947" spans="1:13" x14ac:dyDescent="0.2">
      <c r="A947" t="s">
        <v>61</v>
      </c>
      <c r="B947" s="220">
        <v>39570</v>
      </c>
      <c r="D947" s="82">
        <v>4.125</v>
      </c>
      <c r="E947" s="80">
        <v>20.71</v>
      </c>
      <c r="F947" s="80">
        <v>6.06</v>
      </c>
      <c r="G947" s="80">
        <v>85.6</v>
      </c>
      <c r="H947" s="80">
        <v>62.26</v>
      </c>
      <c r="I947" s="80">
        <v>8.32</v>
      </c>
      <c r="J947" s="80">
        <v>173</v>
      </c>
      <c r="K947" s="80">
        <v>0.6</v>
      </c>
    </row>
    <row r="948" spans="1:13" x14ac:dyDescent="0.2">
      <c r="A948" t="s">
        <v>61</v>
      </c>
      <c r="B948" s="220">
        <v>39570</v>
      </c>
      <c r="D948" s="82">
        <v>5</v>
      </c>
      <c r="E948" s="82">
        <v>20.6</v>
      </c>
      <c r="F948" s="80">
        <v>5.33</v>
      </c>
      <c r="G948" s="80">
        <v>75.099999999999994</v>
      </c>
      <c r="H948" s="80">
        <v>62.26</v>
      </c>
      <c r="I948" s="82">
        <v>8.3000000000000007</v>
      </c>
      <c r="J948" s="80">
        <v>171</v>
      </c>
      <c r="K948" s="80">
        <v>0.4</v>
      </c>
    </row>
    <row r="949" spans="1:13" x14ac:dyDescent="0.2">
      <c r="A949" t="s">
        <v>61</v>
      </c>
      <c r="B949" s="220">
        <v>39570</v>
      </c>
      <c r="D949" s="82">
        <v>6.0510000000000002</v>
      </c>
      <c r="E949" s="80">
        <v>20.47</v>
      </c>
      <c r="F949" s="80">
        <v>4.8499999999999996</v>
      </c>
      <c r="G949" s="80">
        <v>68.2</v>
      </c>
      <c r="H949" s="80">
        <v>62.24</v>
      </c>
      <c r="I949" s="80">
        <v>8.2899999999999991</v>
      </c>
      <c r="J949" s="80">
        <v>169</v>
      </c>
      <c r="K949" s="80">
        <v>0.5</v>
      </c>
    </row>
    <row r="950" spans="1:13" x14ac:dyDescent="0.2">
      <c r="A950" t="s">
        <v>61</v>
      </c>
      <c r="B950" s="220">
        <v>39570</v>
      </c>
      <c r="D950" s="82">
        <v>7.0170000000000003</v>
      </c>
      <c r="E950" s="80">
        <v>20.28</v>
      </c>
      <c r="F950" s="80">
        <v>3.98</v>
      </c>
      <c r="G950" s="80">
        <v>55.8</v>
      </c>
      <c r="H950" s="80">
        <v>62.38</v>
      </c>
      <c r="I950" s="80">
        <v>8.2799999999999994</v>
      </c>
      <c r="J950" s="80">
        <v>168</v>
      </c>
      <c r="K950" s="80">
        <v>-0.1</v>
      </c>
    </row>
    <row r="951" spans="1:13" x14ac:dyDescent="0.2">
      <c r="A951" t="s">
        <v>61</v>
      </c>
      <c r="B951" s="220">
        <v>39570</v>
      </c>
      <c r="D951" s="82">
        <v>8.2010000000000005</v>
      </c>
      <c r="E951" s="80">
        <v>20.07</v>
      </c>
      <c r="F951" s="80">
        <v>3.83</v>
      </c>
      <c r="G951" s="80">
        <v>53.6</v>
      </c>
      <c r="H951" s="80">
        <v>62.44</v>
      </c>
      <c r="I951" s="80">
        <v>8.2799999999999994</v>
      </c>
      <c r="J951" s="80">
        <v>167</v>
      </c>
      <c r="K951" s="80">
        <v>-0.2</v>
      </c>
    </row>
    <row r="952" spans="1:13" x14ac:dyDescent="0.2">
      <c r="A952" t="s">
        <v>61</v>
      </c>
      <c r="B952" s="220">
        <v>39570</v>
      </c>
      <c r="D952" s="82">
        <v>9.0739999999999998</v>
      </c>
      <c r="E952" s="80">
        <v>20.059999999999999</v>
      </c>
      <c r="F952" s="80">
        <v>3.78</v>
      </c>
      <c r="G952" s="80">
        <v>52.7</v>
      </c>
      <c r="H952" s="80">
        <v>62.43</v>
      </c>
      <c r="I952" s="80">
        <v>8.27</v>
      </c>
      <c r="J952" s="80">
        <v>166</v>
      </c>
      <c r="K952" s="80">
        <v>-0.2</v>
      </c>
    </row>
    <row r="953" spans="1:13" x14ac:dyDescent="0.2">
      <c r="A953" t="s">
        <v>61</v>
      </c>
      <c r="B953" s="220">
        <v>39570</v>
      </c>
      <c r="D953" s="82">
        <v>10.042</v>
      </c>
      <c r="E953" s="80">
        <v>20.04</v>
      </c>
      <c r="F953" s="80">
        <v>3.73</v>
      </c>
      <c r="G953" s="80">
        <v>52.1</v>
      </c>
      <c r="H953" s="80">
        <v>62.42</v>
      </c>
      <c r="I953" s="80">
        <v>8.27</v>
      </c>
      <c r="J953" s="80">
        <v>165</v>
      </c>
      <c r="K953" s="80">
        <v>-0.3</v>
      </c>
    </row>
    <row r="954" spans="1:13" x14ac:dyDescent="0.2">
      <c r="A954" t="s">
        <v>61</v>
      </c>
      <c r="B954" s="220">
        <v>39570</v>
      </c>
      <c r="D954" s="82">
        <v>11.065</v>
      </c>
      <c r="E954" s="80">
        <v>19.920000000000002</v>
      </c>
      <c r="F954" s="80">
        <v>3.56</v>
      </c>
      <c r="G954" s="80">
        <v>49.6</v>
      </c>
      <c r="H954" s="80">
        <v>62.41</v>
      </c>
      <c r="I954" s="80">
        <v>8.27</v>
      </c>
      <c r="J954" s="80">
        <v>164</v>
      </c>
      <c r="K954" s="80">
        <v>-0.2</v>
      </c>
    </row>
    <row r="955" spans="1:13" x14ac:dyDescent="0.2">
      <c r="A955" t="s">
        <v>61</v>
      </c>
      <c r="B955" s="220">
        <v>39570</v>
      </c>
      <c r="D955" s="82">
        <v>12.052</v>
      </c>
      <c r="E955" s="80">
        <v>19.829999999999998</v>
      </c>
      <c r="F955" s="80">
        <v>3.12</v>
      </c>
      <c r="G955" s="80">
        <v>43.4</v>
      </c>
      <c r="H955" s="80">
        <v>62.38</v>
      </c>
      <c r="I955" s="80">
        <v>8.27</v>
      </c>
      <c r="J955" s="80">
        <v>164</v>
      </c>
      <c r="K955" s="80">
        <v>-0.1</v>
      </c>
      <c r="M955" s="233"/>
    </row>
    <row r="956" spans="1:13" x14ac:dyDescent="0.2">
      <c r="A956" t="s">
        <v>61</v>
      </c>
      <c r="B956" s="220">
        <v>39570</v>
      </c>
      <c r="D956" s="82">
        <v>13.089</v>
      </c>
      <c r="E956" s="82">
        <v>19.8</v>
      </c>
      <c r="F956" s="80">
        <v>2.5099999999999998</v>
      </c>
      <c r="G956" s="80">
        <v>34.9</v>
      </c>
      <c r="H956" s="80">
        <v>62.38</v>
      </c>
      <c r="I956" s="80">
        <v>8.27</v>
      </c>
      <c r="J956" s="80">
        <v>158</v>
      </c>
      <c r="K956" s="80">
        <v>2.6</v>
      </c>
    </row>
    <row r="957" spans="1:13" x14ac:dyDescent="0.2">
      <c r="A957" t="s">
        <v>61</v>
      </c>
      <c r="B957" s="220">
        <v>39570</v>
      </c>
      <c r="D957" s="82">
        <v>14.026</v>
      </c>
      <c r="E957" s="82">
        <v>19.8</v>
      </c>
      <c r="F957" s="80">
        <v>2.31</v>
      </c>
      <c r="G957" s="80">
        <v>32.1</v>
      </c>
      <c r="H957" s="80">
        <v>62.39</v>
      </c>
      <c r="I957" s="80">
        <v>8.26</v>
      </c>
      <c r="J957" s="80">
        <v>-4</v>
      </c>
      <c r="K957" s="80">
        <v>4.0999999999999996</v>
      </c>
    </row>
    <row r="958" spans="1:13" x14ac:dyDescent="0.2">
      <c r="A958" t="s">
        <v>61</v>
      </c>
      <c r="B958" s="220">
        <v>39570</v>
      </c>
      <c r="D958" s="82">
        <v>14.252000000000001</v>
      </c>
      <c r="E958" s="82">
        <v>19.8</v>
      </c>
      <c r="F958" s="80">
        <v>1.99</v>
      </c>
      <c r="G958" s="80">
        <v>27.7</v>
      </c>
      <c r="H958" s="80">
        <v>62.31</v>
      </c>
      <c r="I958" s="80">
        <v>8.26</v>
      </c>
      <c r="J958" s="80">
        <v>-63</v>
      </c>
      <c r="K958" s="80">
        <v>475.3</v>
      </c>
    </row>
    <row r="961" spans="1:16" x14ac:dyDescent="0.2">
      <c r="A961" t="s">
        <v>7</v>
      </c>
      <c r="B961" s="220">
        <v>39680</v>
      </c>
      <c r="D961" s="82">
        <v>0.56899999999999995</v>
      </c>
      <c r="E961">
        <v>30.71</v>
      </c>
      <c r="F961">
        <v>5.58</v>
      </c>
      <c r="G961">
        <v>75.3</v>
      </c>
      <c r="H961">
        <v>3.306</v>
      </c>
      <c r="I961">
        <v>7.92</v>
      </c>
      <c r="J961" s="303" t="s">
        <v>42</v>
      </c>
      <c r="K961">
        <v>170.3</v>
      </c>
    </row>
    <row r="962" spans="1:16" x14ac:dyDescent="0.2">
      <c r="J962" s="305" t="s">
        <v>214</v>
      </c>
    </row>
    <row r="963" spans="1:16" x14ac:dyDescent="0.2">
      <c r="A963" t="s">
        <v>36</v>
      </c>
      <c r="B963" s="220">
        <v>39680</v>
      </c>
      <c r="D963" s="82">
        <v>0.189</v>
      </c>
      <c r="E963">
        <v>30.76</v>
      </c>
      <c r="F963">
        <v>4.95</v>
      </c>
      <c r="G963">
        <v>67.099999999999994</v>
      </c>
      <c r="H963">
        <v>4.5179999999999998</v>
      </c>
      <c r="I963">
        <v>7.57</v>
      </c>
      <c r="J963" s="303" t="s">
        <v>130</v>
      </c>
      <c r="K963">
        <v>170.2</v>
      </c>
    </row>
    <row r="964" spans="1:16" x14ac:dyDescent="0.2">
      <c r="J964" s="305" t="s">
        <v>215</v>
      </c>
    </row>
    <row r="965" spans="1:16" x14ac:dyDescent="0.2">
      <c r="A965" t="s">
        <v>72</v>
      </c>
      <c r="B965" s="220">
        <v>39680</v>
      </c>
      <c r="D965" s="82">
        <v>0.24299999999999999</v>
      </c>
      <c r="E965" s="82">
        <v>29.1</v>
      </c>
      <c r="F965">
        <v>7.45</v>
      </c>
      <c r="G965">
        <v>97.4</v>
      </c>
      <c r="H965" s="71">
        <v>1.88</v>
      </c>
      <c r="I965">
        <v>8.1300000000000008</v>
      </c>
      <c r="J965"/>
      <c r="K965" s="52">
        <v>24</v>
      </c>
    </row>
    <row r="967" spans="1:16" x14ac:dyDescent="0.2">
      <c r="A967" t="s">
        <v>55</v>
      </c>
      <c r="B967" s="220">
        <v>39680</v>
      </c>
      <c r="D967" s="82">
        <v>0.222</v>
      </c>
      <c r="E967">
        <v>31.44</v>
      </c>
      <c r="F967">
        <v>0.36</v>
      </c>
      <c r="G967">
        <v>6.1</v>
      </c>
      <c r="H967">
        <v>62.44</v>
      </c>
      <c r="I967">
        <v>8.2799999999999994</v>
      </c>
      <c r="J967"/>
      <c r="K967">
        <v>9.5</v>
      </c>
      <c r="M967" s="87">
        <v>2</v>
      </c>
      <c r="N967" s="186">
        <v>20.343116666666667</v>
      </c>
      <c r="O967" s="185"/>
      <c r="P967" s="186">
        <v>1.575</v>
      </c>
    </row>
    <row r="968" spans="1:16" x14ac:dyDescent="0.2">
      <c r="A968" t="s">
        <v>55</v>
      </c>
      <c r="B968" s="220">
        <v>39680</v>
      </c>
      <c r="D968" s="82">
        <v>1.1359999999999999</v>
      </c>
      <c r="E968">
        <v>31.13</v>
      </c>
      <c r="F968">
        <v>0.28999999999999998</v>
      </c>
      <c r="G968" s="52">
        <v>5</v>
      </c>
      <c r="H968">
        <v>62.39</v>
      </c>
      <c r="I968">
        <v>8.27</v>
      </c>
      <c r="J968"/>
      <c r="K968">
        <v>9.4</v>
      </c>
    </row>
    <row r="969" spans="1:16" x14ac:dyDescent="0.2">
      <c r="A969" t="s">
        <v>55</v>
      </c>
      <c r="B969" s="220">
        <v>39680</v>
      </c>
      <c r="D969" s="82">
        <v>2.1190000000000002</v>
      </c>
      <c r="E969">
        <v>31.02</v>
      </c>
      <c r="F969" s="82">
        <v>0.3</v>
      </c>
      <c r="G969">
        <v>5.0999999999999996</v>
      </c>
      <c r="H969">
        <v>62.37</v>
      </c>
      <c r="I969">
        <v>8.26</v>
      </c>
      <c r="J969"/>
      <c r="K969" s="52">
        <v>9</v>
      </c>
    </row>
    <row r="970" spans="1:16" x14ac:dyDescent="0.2">
      <c r="A970" t="s">
        <v>55</v>
      </c>
      <c r="B970" s="220">
        <v>39680</v>
      </c>
      <c r="D970" s="82">
        <v>3.052</v>
      </c>
      <c r="E970">
        <v>30.97</v>
      </c>
      <c r="F970">
        <v>0.28000000000000003</v>
      </c>
      <c r="G970">
        <v>4.7</v>
      </c>
      <c r="H970">
        <v>62.38</v>
      </c>
      <c r="I970">
        <v>8.25</v>
      </c>
      <c r="J970"/>
      <c r="K970">
        <v>8.3000000000000007</v>
      </c>
    </row>
    <row r="971" spans="1:16" x14ac:dyDescent="0.2">
      <c r="A971" t="s">
        <v>55</v>
      </c>
      <c r="B971" s="220">
        <v>39680</v>
      </c>
      <c r="D971" s="82">
        <v>3.9420000000000002</v>
      </c>
      <c r="E971">
        <v>30.96</v>
      </c>
      <c r="F971">
        <v>0.27</v>
      </c>
      <c r="G971">
        <v>4.5999999999999996</v>
      </c>
      <c r="H971">
        <v>62.37</v>
      </c>
      <c r="I971">
        <v>8.23</v>
      </c>
      <c r="J971"/>
      <c r="K971">
        <v>7.9</v>
      </c>
    </row>
    <row r="972" spans="1:16" x14ac:dyDescent="0.2">
      <c r="A972" t="s">
        <v>55</v>
      </c>
      <c r="B972" s="220">
        <v>39680</v>
      </c>
      <c r="D972" s="82">
        <v>5.1269999999999998</v>
      </c>
      <c r="E972">
        <v>30.94</v>
      </c>
      <c r="F972">
        <v>0.26</v>
      </c>
      <c r="G972">
        <v>4.5</v>
      </c>
      <c r="H972">
        <v>62.37</v>
      </c>
      <c r="I972">
        <v>8.23</v>
      </c>
      <c r="J972"/>
      <c r="K972">
        <v>7.6</v>
      </c>
    </row>
    <row r="973" spans="1:16" x14ac:dyDescent="0.2">
      <c r="A973" t="s">
        <v>55</v>
      </c>
      <c r="B973" s="220">
        <v>39680</v>
      </c>
      <c r="D973" s="82">
        <v>6.0750000000000002</v>
      </c>
      <c r="E973">
        <v>30.92</v>
      </c>
      <c r="F973">
        <v>0.28999999999999998</v>
      </c>
      <c r="G973">
        <v>4.9000000000000004</v>
      </c>
      <c r="H973">
        <v>62.38</v>
      </c>
      <c r="I973">
        <v>8.2200000000000006</v>
      </c>
      <c r="J973"/>
      <c r="K973">
        <v>7.5</v>
      </c>
    </row>
    <row r="974" spans="1:16" x14ac:dyDescent="0.2">
      <c r="A974" t="s">
        <v>55</v>
      </c>
      <c r="B974" s="220">
        <v>39680</v>
      </c>
      <c r="D974" s="82">
        <v>7.1760000000000002</v>
      </c>
      <c r="E974" s="82">
        <v>30.9</v>
      </c>
      <c r="F974" s="82">
        <v>0.2</v>
      </c>
      <c r="G974">
        <v>3.4</v>
      </c>
      <c r="H974">
        <v>62.37</v>
      </c>
      <c r="I974">
        <v>8.2200000000000006</v>
      </c>
      <c r="J974"/>
      <c r="K974">
        <v>7.6</v>
      </c>
    </row>
    <row r="975" spans="1:16" x14ac:dyDescent="0.2">
      <c r="A975" t="s">
        <v>55</v>
      </c>
      <c r="B975" s="220">
        <v>39680</v>
      </c>
      <c r="D975" s="82">
        <v>8.1340000000000003</v>
      </c>
      <c r="E975">
        <v>30.86</v>
      </c>
      <c r="F975">
        <v>0.26</v>
      </c>
      <c r="G975">
        <v>4.4000000000000004</v>
      </c>
      <c r="H975">
        <v>62.38</v>
      </c>
      <c r="I975">
        <v>8.2100000000000009</v>
      </c>
      <c r="J975"/>
      <c r="K975">
        <v>7.3</v>
      </c>
    </row>
    <row r="976" spans="1:16" x14ac:dyDescent="0.2">
      <c r="A976" t="s">
        <v>55</v>
      </c>
      <c r="B976" s="220">
        <v>39680</v>
      </c>
      <c r="D976" s="82">
        <v>9.2010000000000005</v>
      </c>
      <c r="E976">
        <v>30.85</v>
      </c>
      <c r="F976">
        <v>0.22</v>
      </c>
      <c r="G976">
        <v>3.7</v>
      </c>
      <c r="H976">
        <v>62.37</v>
      </c>
      <c r="I976">
        <v>8.2100000000000009</v>
      </c>
      <c r="J976"/>
      <c r="K976">
        <v>6.9</v>
      </c>
    </row>
    <row r="977" spans="1:16" x14ac:dyDescent="0.2">
      <c r="A977" t="s">
        <v>55</v>
      </c>
      <c r="B977" s="220">
        <v>39680</v>
      </c>
      <c r="D977" s="82">
        <v>10.07</v>
      </c>
      <c r="E977">
        <v>30.84</v>
      </c>
      <c r="F977">
        <v>0.18</v>
      </c>
      <c r="G977" s="52">
        <v>3</v>
      </c>
      <c r="H977">
        <v>62.37</v>
      </c>
      <c r="I977">
        <v>8.2100000000000009</v>
      </c>
      <c r="J977"/>
      <c r="K977">
        <v>7.1</v>
      </c>
    </row>
    <row r="978" spans="1:16" x14ac:dyDescent="0.2">
      <c r="A978" t="s">
        <v>55</v>
      </c>
      <c r="B978" s="220">
        <v>39680</v>
      </c>
      <c r="D978" s="82">
        <v>10.465999999999999</v>
      </c>
      <c r="E978">
        <v>30.84</v>
      </c>
      <c r="F978">
        <v>0.16</v>
      </c>
      <c r="G978">
        <v>2.7</v>
      </c>
      <c r="H978">
        <v>62.37</v>
      </c>
      <c r="I978" s="82">
        <v>8.1999999999999993</v>
      </c>
      <c r="J978"/>
      <c r="K978">
        <v>7.1</v>
      </c>
    </row>
    <row r="979" spans="1:16" x14ac:dyDescent="0.2">
      <c r="A979" t="s">
        <v>55</v>
      </c>
      <c r="B979" s="220">
        <v>39680</v>
      </c>
      <c r="D979" s="82">
        <v>11.076000000000001</v>
      </c>
      <c r="E979">
        <v>30.83</v>
      </c>
      <c r="F979">
        <v>0.16</v>
      </c>
      <c r="G979">
        <v>2.7</v>
      </c>
      <c r="H979">
        <v>62.37</v>
      </c>
      <c r="I979" s="82">
        <v>8.1999999999999993</v>
      </c>
      <c r="J979"/>
      <c r="K979" s="52">
        <v>7</v>
      </c>
    </row>
    <row r="980" spans="1:16" x14ac:dyDescent="0.2">
      <c r="A980" t="s">
        <v>55</v>
      </c>
      <c r="B980" s="220">
        <v>39680</v>
      </c>
      <c r="D980" s="82">
        <v>12.109</v>
      </c>
      <c r="E980" s="82">
        <v>30.8</v>
      </c>
      <c r="F980">
        <v>0.15</v>
      </c>
      <c r="G980">
        <v>2.5</v>
      </c>
      <c r="H980">
        <v>62.35</v>
      </c>
      <c r="I980">
        <v>8.19</v>
      </c>
      <c r="J980"/>
      <c r="K980">
        <v>6.9</v>
      </c>
    </row>
    <row r="981" spans="1:16" x14ac:dyDescent="0.2">
      <c r="A981" t="s">
        <v>55</v>
      </c>
      <c r="B981" s="220">
        <v>39680</v>
      </c>
      <c r="D981" s="82">
        <v>13.031000000000001</v>
      </c>
      <c r="E981">
        <v>27.58</v>
      </c>
      <c r="F981">
        <v>0.32</v>
      </c>
      <c r="G981">
        <v>5.0999999999999996</v>
      </c>
      <c r="H981">
        <v>61.71</v>
      </c>
      <c r="I981" s="82">
        <v>7.8</v>
      </c>
      <c r="J981"/>
      <c r="K981">
        <v>4.2</v>
      </c>
    </row>
    <row r="982" spans="1:16" x14ac:dyDescent="0.2">
      <c r="A982" t="s">
        <v>55</v>
      </c>
      <c r="B982" s="220">
        <v>39680</v>
      </c>
      <c r="D982" s="82">
        <v>14.153</v>
      </c>
      <c r="E982">
        <v>26.92</v>
      </c>
      <c r="F982">
        <v>0.28000000000000003</v>
      </c>
      <c r="G982">
        <v>4.4000000000000004</v>
      </c>
      <c r="H982">
        <v>61.75</v>
      </c>
      <c r="I982">
        <v>7.66</v>
      </c>
      <c r="J982"/>
      <c r="K982">
        <v>33.9</v>
      </c>
    </row>
    <row r="983" spans="1:16" x14ac:dyDescent="0.2">
      <c r="A983" t="s">
        <v>55</v>
      </c>
      <c r="B983" s="220">
        <v>39680</v>
      </c>
      <c r="D983" s="82">
        <v>14.513</v>
      </c>
      <c r="E983">
        <v>26.86</v>
      </c>
      <c r="F983">
        <v>0.11</v>
      </c>
      <c r="G983">
        <v>1.7</v>
      </c>
      <c r="H983" s="82">
        <v>61.6</v>
      </c>
      <c r="I983">
        <v>7.37</v>
      </c>
      <c r="J983"/>
      <c r="K983">
        <v>187.9</v>
      </c>
    </row>
    <row r="985" spans="1:16" x14ac:dyDescent="0.2">
      <c r="A985" t="s">
        <v>58</v>
      </c>
      <c r="B985" s="220">
        <v>39680</v>
      </c>
      <c r="D985" s="82">
        <v>0.23899999999999999</v>
      </c>
      <c r="E985">
        <v>31.07</v>
      </c>
      <c r="F985" s="82">
        <v>0.8</v>
      </c>
      <c r="G985">
        <v>13.6</v>
      </c>
      <c r="H985">
        <v>62.32</v>
      </c>
      <c r="I985">
        <v>8.2799999999999994</v>
      </c>
      <c r="J985"/>
      <c r="K985">
        <v>5.2</v>
      </c>
      <c r="M985" s="87">
        <v>2</v>
      </c>
      <c r="N985" s="186">
        <v>4.1561166666666667</v>
      </c>
      <c r="O985" s="185"/>
      <c r="P985" s="186">
        <v>1.3478260869565217</v>
      </c>
    </row>
    <row r="986" spans="1:16" x14ac:dyDescent="0.2">
      <c r="A986" t="s">
        <v>58</v>
      </c>
      <c r="B986" s="220">
        <v>39680</v>
      </c>
      <c r="D986" s="82">
        <v>1.0649999999999999</v>
      </c>
      <c r="E986">
        <v>31.03</v>
      </c>
      <c r="F986">
        <v>0.56999999999999995</v>
      </c>
      <c r="G986">
        <v>9.6</v>
      </c>
      <c r="H986">
        <v>62.29</v>
      </c>
      <c r="I986">
        <v>8.24</v>
      </c>
      <c r="J986"/>
      <c r="K986">
        <v>5.5</v>
      </c>
    </row>
    <row r="987" spans="1:16" x14ac:dyDescent="0.2">
      <c r="A987" t="s">
        <v>58</v>
      </c>
      <c r="B987" s="220">
        <v>39680</v>
      </c>
      <c r="D987" s="82">
        <v>2.0190000000000001</v>
      </c>
      <c r="E987">
        <v>30.95</v>
      </c>
      <c r="F987">
        <v>0.45</v>
      </c>
      <c r="G987">
        <v>7.6</v>
      </c>
      <c r="H987">
        <v>62.28</v>
      </c>
      <c r="I987">
        <v>8.23</v>
      </c>
      <c r="J987"/>
      <c r="K987">
        <v>5.0999999999999996</v>
      </c>
    </row>
    <row r="988" spans="1:16" x14ac:dyDescent="0.2">
      <c r="A988" t="s">
        <v>58</v>
      </c>
      <c r="B988" s="220">
        <v>39680</v>
      </c>
      <c r="D988" s="82">
        <v>3.11</v>
      </c>
      <c r="E988">
        <v>30.91</v>
      </c>
      <c r="F988">
        <v>0.33</v>
      </c>
      <c r="G988">
        <v>5.6</v>
      </c>
      <c r="H988">
        <v>62.28</v>
      </c>
      <c r="I988">
        <v>8.2100000000000009</v>
      </c>
      <c r="J988"/>
      <c r="K988">
        <v>5.8</v>
      </c>
    </row>
    <row r="989" spans="1:16" x14ac:dyDescent="0.2">
      <c r="A989" t="s">
        <v>58</v>
      </c>
      <c r="B989" s="220">
        <v>39680</v>
      </c>
      <c r="D989" s="82">
        <v>4.0449999999999999</v>
      </c>
      <c r="E989">
        <v>30.91</v>
      </c>
      <c r="F989" s="82">
        <v>0.3</v>
      </c>
      <c r="G989">
        <v>5.0999999999999996</v>
      </c>
      <c r="H989">
        <v>62.28</v>
      </c>
      <c r="I989">
        <v>8.2100000000000009</v>
      </c>
      <c r="J989"/>
      <c r="K989">
        <v>6.3</v>
      </c>
    </row>
    <row r="990" spans="1:16" x14ac:dyDescent="0.2">
      <c r="A990" t="s">
        <v>58</v>
      </c>
      <c r="B990" s="220">
        <v>39680</v>
      </c>
      <c r="D990" s="82">
        <v>5.1130000000000004</v>
      </c>
      <c r="E990">
        <v>30.91</v>
      </c>
      <c r="F990">
        <v>0.24</v>
      </c>
      <c r="G990">
        <v>4.0999999999999996</v>
      </c>
      <c r="H990">
        <v>62.27</v>
      </c>
      <c r="I990" s="82">
        <v>8.1999999999999993</v>
      </c>
      <c r="J990"/>
      <c r="K990">
        <v>6.1</v>
      </c>
    </row>
    <row r="991" spans="1:16" x14ac:dyDescent="0.2">
      <c r="A991" t="s">
        <v>58</v>
      </c>
      <c r="B991" s="220">
        <v>39680</v>
      </c>
      <c r="D991" s="82">
        <v>6.0170000000000003</v>
      </c>
      <c r="E991">
        <v>30.91</v>
      </c>
      <c r="F991">
        <v>0.23</v>
      </c>
      <c r="G991">
        <v>3.9</v>
      </c>
      <c r="H991">
        <v>62.28</v>
      </c>
      <c r="I991" s="82">
        <v>8.1999999999999993</v>
      </c>
      <c r="J991"/>
      <c r="K991">
        <v>5.7</v>
      </c>
    </row>
    <row r="992" spans="1:16" x14ac:dyDescent="0.2">
      <c r="A992" t="s">
        <v>58</v>
      </c>
      <c r="B992" s="220">
        <v>39680</v>
      </c>
      <c r="D992" s="82">
        <v>7.0490000000000004</v>
      </c>
      <c r="E992">
        <v>30.91</v>
      </c>
      <c r="F992">
        <v>0.22</v>
      </c>
      <c r="G992">
        <v>3.8</v>
      </c>
      <c r="H992">
        <v>62.28</v>
      </c>
      <c r="I992" s="82">
        <v>8.19</v>
      </c>
      <c r="J992"/>
      <c r="K992" s="52">
        <v>7</v>
      </c>
    </row>
    <row r="993" spans="1:16" x14ac:dyDescent="0.2">
      <c r="A993" t="s">
        <v>58</v>
      </c>
      <c r="B993" s="220">
        <v>39680</v>
      </c>
      <c r="D993" s="82">
        <v>8.1449999999999996</v>
      </c>
      <c r="E993">
        <v>30.91</v>
      </c>
      <c r="F993">
        <v>0.16</v>
      </c>
      <c r="G993">
        <v>2.7</v>
      </c>
      <c r="H993">
        <v>62.29</v>
      </c>
      <c r="I993" s="82">
        <v>8.1999999999999993</v>
      </c>
      <c r="J993"/>
      <c r="K993">
        <v>7.8</v>
      </c>
    </row>
    <row r="994" spans="1:16" x14ac:dyDescent="0.2">
      <c r="A994" t="s">
        <v>58</v>
      </c>
      <c r="B994" s="220">
        <v>39680</v>
      </c>
      <c r="D994" s="82">
        <v>9.1709999999999994</v>
      </c>
      <c r="E994">
        <v>30.91</v>
      </c>
      <c r="F994">
        <v>0.16</v>
      </c>
      <c r="G994">
        <v>2.7</v>
      </c>
      <c r="H994">
        <v>62.31</v>
      </c>
      <c r="I994">
        <v>8.2100000000000009</v>
      </c>
      <c r="J994"/>
      <c r="K994">
        <v>7.5</v>
      </c>
    </row>
    <row r="995" spans="1:16" x14ac:dyDescent="0.2">
      <c r="A995" t="s">
        <v>58</v>
      </c>
      <c r="B995" s="220">
        <v>39680</v>
      </c>
      <c r="D995" s="82">
        <v>10.015000000000001</v>
      </c>
      <c r="E995">
        <v>30.89</v>
      </c>
      <c r="F995">
        <v>0.18</v>
      </c>
      <c r="G995" s="52">
        <v>3</v>
      </c>
      <c r="H995">
        <v>62.34</v>
      </c>
      <c r="I995">
        <v>8.2100000000000009</v>
      </c>
      <c r="J995"/>
      <c r="K995">
        <v>7.7</v>
      </c>
    </row>
    <row r="996" spans="1:16" x14ac:dyDescent="0.2">
      <c r="A996" t="s">
        <v>58</v>
      </c>
      <c r="B996" s="220">
        <v>39680</v>
      </c>
      <c r="D996" s="82">
        <v>11.151</v>
      </c>
      <c r="E996" s="82">
        <v>30.4</v>
      </c>
      <c r="F996">
        <v>0.12</v>
      </c>
      <c r="G996" s="52">
        <v>2</v>
      </c>
      <c r="H996">
        <v>62.33</v>
      </c>
      <c r="I996">
        <v>8.15</v>
      </c>
      <c r="J996"/>
      <c r="K996">
        <v>5.9</v>
      </c>
    </row>
    <row r="997" spans="1:16" x14ac:dyDescent="0.2">
      <c r="A997" t="s">
        <v>58</v>
      </c>
      <c r="B997" s="220">
        <v>39680</v>
      </c>
      <c r="D997" s="82">
        <v>12.178000000000001</v>
      </c>
      <c r="E997">
        <v>29.91</v>
      </c>
      <c r="F997">
        <v>0.14000000000000001</v>
      </c>
      <c r="G997">
        <v>2.2999999999999998</v>
      </c>
      <c r="H997">
        <v>61.15</v>
      </c>
      <c r="I997">
        <v>8.01</v>
      </c>
      <c r="J997"/>
      <c r="K997">
        <v>210.4</v>
      </c>
    </row>
    <row r="998" spans="1:16" x14ac:dyDescent="0.2">
      <c r="A998" t="s">
        <v>58</v>
      </c>
      <c r="B998" s="220">
        <v>39680</v>
      </c>
      <c r="D998" s="82">
        <v>12.484</v>
      </c>
      <c r="E998">
        <v>29.77</v>
      </c>
      <c r="F998">
        <v>0.19</v>
      </c>
      <c r="G998">
        <v>3.1</v>
      </c>
      <c r="H998">
        <v>60.73</v>
      </c>
      <c r="I998">
        <v>8.01</v>
      </c>
      <c r="J998"/>
      <c r="K998">
        <v>54.1</v>
      </c>
    </row>
    <row r="1000" spans="1:16" x14ac:dyDescent="0.2">
      <c r="A1000" t="s">
        <v>61</v>
      </c>
      <c r="B1000" s="220">
        <v>39680</v>
      </c>
      <c r="D1000" s="82">
        <v>0.24099999999999999</v>
      </c>
      <c r="E1000">
        <v>30.84</v>
      </c>
      <c r="F1000">
        <v>0.27</v>
      </c>
      <c r="G1000">
        <v>4.5999999999999996</v>
      </c>
      <c r="H1000">
        <v>62.54</v>
      </c>
      <c r="I1000">
        <v>8.19</v>
      </c>
      <c r="J1000"/>
      <c r="K1000">
        <v>9.3000000000000007</v>
      </c>
      <c r="M1000" s="87">
        <v>2.1</v>
      </c>
      <c r="N1000" s="186">
        <v>6.2552599999999998</v>
      </c>
      <c r="O1000" s="185"/>
      <c r="P1000" s="186">
        <v>1.56</v>
      </c>
    </row>
    <row r="1001" spans="1:16" x14ac:dyDescent="0.2">
      <c r="A1001" t="s">
        <v>61</v>
      </c>
      <c r="B1001" s="220">
        <v>39680</v>
      </c>
      <c r="D1001" s="82">
        <v>1.105</v>
      </c>
      <c r="E1001">
        <v>30.84</v>
      </c>
      <c r="F1001" s="82">
        <v>0.5</v>
      </c>
      <c r="G1001">
        <v>8.4</v>
      </c>
      <c r="H1001">
        <v>62.47</v>
      </c>
      <c r="I1001">
        <v>8.18</v>
      </c>
      <c r="J1001"/>
      <c r="K1001">
        <v>8.5</v>
      </c>
    </row>
    <row r="1002" spans="1:16" x14ac:dyDescent="0.2">
      <c r="A1002" t="s">
        <v>61</v>
      </c>
      <c r="B1002" s="220">
        <v>39680</v>
      </c>
      <c r="D1002" s="82">
        <v>1.994</v>
      </c>
      <c r="E1002">
        <v>30.84</v>
      </c>
      <c r="F1002">
        <v>0.19</v>
      </c>
      <c r="G1002">
        <v>3.1</v>
      </c>
      <c r="H1002">
        <v>62.46</v>
      </c>
      <c r="I1002">
        <v>8.19</v>
      </c>
      <c r="J1002"/>
      <c r="K1002">
        <v>8.8000000000000007</v>
      </c>
    </row>
    <row r="1003" spans="1:16" x14ac:dyDescent="0.2">
      <c r="A1003" t="s">
        <v>61</v>
      </c>
      <c r="B1003" s="220">
        <v>39680</v>
      </c>
      <c r="D1003" s="82">
        <v>3.0640000000000001</v>
      </c>
      <c r="E1003">
        <v>30.84</v>
      </c>
      <c r="F1003">
        <v>0.15</v>
      </c>
      <c r="G1003">
        <v>2.6</v>
      </c>
      <c r="H1003">
        <v>62.46</v>
      </c>
      <c r="I1003">
        <v>8.19</v>
      </c>
      <c r="J1003"/>
      <c r="K1003">
        <v>8.6</v>
      </c>
    </row>
    <row r="1004" spans="1:16" x14ac:dyDescent="0.2">
      <c r="A1004" t="s">
        <v>61</v>
      </c>
      <c r="B1004" s="220">
        <v>39680</v>
      </c>
      <c r="D1004" s="82">
        <v>4.117</v>
      </c>
      <c r="E1004">
        <v>30.84</v>
      </c>
      <c r="F1004">
        <v>0.14000000000000001</v>
      </c>
      <c r="G1004">
        <v>2.4</v>
      </c>
      <c r="H1004">
        <v>62.46</v>
      </c>
      <c r="I1004">
        <v>8.18</v>
      </c>
      <c r="J1004"/>
      <c r="K1004">
        <v>8.8000000000000007</v>
      </c>
    </row>
    <row r="1005" spans="1:16" x14ac:dyDescent="0.2">
      <c r="A1005" t="s">
        <v>61</v>
      </c>
      <c r="B1005" s="220">
        <v>39680</v>
      </c>
      <c r="D1005" s="82">
        <v>5.1130000000000004</v>
      </c>
      <c r="E1005">
        <v>30.85</v>
      </c>
      <c r="F1005" s="82">
        <v>0.1</v>
      </c>
      <c r="G1005">
        <v>1.7</v>
      </c>
      <c r="H1005">
        <v>62.48</v>
      </c>
      <c r="I1005">
        <v>8.18</v>
      </c>
      <c r="J1005"/>
      <c r="K1005" s="52">
        <v>9</v>
      </c>
    </row>
    <row r="1006" spans="1:16" x14ac:dyDescent="0.2">
      <c r="A1006" t="s">
        <v>61</v>
      </c>
      <c r="B1006" s="220">
        <v>39680</v>
      </c>
      <c r="D1006" s="82">
        <v>6.0540000000000003</v>
      </c>
      <c r="E1006">
        <v>30.84</v>
      </c>
      <c r="F1006" s="82">
        <v>0.1</v>
      </c>
      <c r="G1006">
        <v>1.6</v>
      </c>
      <c r="H1006">
        <v>62.48</v>
      </c>
      <c r="I1006">
        <v>8.18</v>
      </c>
      <c r="J1006"/>
      <c r="K1006">
        <v>8.8000000000000007</v>
      </c>
    </row>
    <row r="1007" spans="1:16" x14ac:dyDescent="0.2">
      <c r="A1007" t="s">
        <v>61</v>
      </c>
      <c r="B1007" s="220">
        <v>39680</v>
      </c>
      <c r="D1007" s="82">
        <v>7.069</v>
      </c>
      <c r="E1007">
        <v>30.84</v>
      </c>
      <c r="F1007">
        <v>0.08</v>
      </c>
      <c r="G1007">
        <v>1.4</v>
      </c>
      <c r="H1007" s="82">
        <v>62.5</v>
      </c>
      <c r="I1007">
        <v>8.19</v>
      </c>
      <c r="J1007"/>
      <c r="K1007">
        <v>8.6999999999999993</v>
      </c>
    </row>
    <row r="1008" spans="1:16" x14ac:dyDescent="0.2">
      <c r="A1008" t="s">
        <v>61</v>
      </c>
      <c r="B1008" s="220">
        <v>39680</v>
      </c>
      <c r="D1008" s="82">
        <v>8.0150000000000006</v>
      </c>
      <c r="E1008">
        <v>30.85</v>
      </c>
      <c r="F1008">
        <v>0.06</v>
      </c>
      <c r="G1008" s="52">
        <v>1</v>
      </c>
      <c r="H1008" s="82">
        <v>62.51</v>
      </c>
      <c r="I1008">
        <v>8.19</v>
      </c>
      <c r="J1008"/>
      <c r="K1008">
        <v>8.9</v>
      </c>
    </row>
    <row r="1009" spans="1:17" x14ac:dyDescent="0.2">
      <c r="A1009" t="s">
        <v>61</v>
      </c>
      <c r="B1009" s="220">
        <v>39680</v>
      </c>
      <c r="D1009" s="82">
        <v>9.1259999999999994</v>
      </c>
      <c r="E1009">
        <v>30.84</v>
      </c>
      <c r="F1009">
        <v>0.06</v>
      </c>
      <c r="G1009" s="52">
        <v>1</v>
      </c>
      <c r="H1009">
        <v>62.52</v>
      </c>
      <c r="I1009">
        <v>8.18</v>
      </c>
      <c r="J1009"/>
      <c r="K1009">
        <v>8.8000000000000007</v>
      </c>
    </row>
    <row r="1010" spans="1:17" x14ac:dyDescent="0.2">
      <c r="A1010" t="s">
        <v>61</v>
      </c>
      <c r="B1010" s="220">
        <v>39680</v>
      </c>
      <c r="D1010" s="82">
        <v>10.166</v>
      </c>
      <c r="E1010">
        <v>30.78</v>
      </c>
      <c r="F1010">
        <v>7.0000000000000007E-2</v>
      </c>
      <c r="G1010">
        <v>1.2</v>
      </c>
      <c r="H1010" s="82">
        <v>62.5</v>
      </c>
      <c r="I1010">
        <v>8.18</v>
      </c>
      <c r="J1010"/>
      <c r="K1010">
        <v>7.9</v>
      </c>
    </row>
    <row r="1011" spans="1:17" x14ac:dyDescent="0.2">
      <c r="A1011" t="s">
        <v>61</v>
      </c>
      <c r="B1011" s="220">
        <v>39680</v>
      </c>
      <c r="D1011" s="82">
        <v>10.994999999999999</v>
      </c>
      <c r="E1011">
        <v>30.67</v>
      </c>
      <c r="F1011">
        <v>0.08</v>
      </c>
      <c r="G1011">
        <v>1.4</v>
      </c>
      <c r="H1011" s="82">
        <v>62.5</v>
      </c>
      <c r="I1011">
        <v>8.16</v>
      </c>
      <c r="J1011"/>
      <c r="K1011">
        <v>6.5</v>
      </c>
    </row>
    <row r="1012" spans="1:17" x14ac:dyDescent="0.2">
      <c r="A1012" t="s">
        <v>61</v>
      </c>
      <c r="B1012" s="220">
        <v>39680</v>
      </c>
      <c r="D1012" s="82">
        <v>12.138</v>
      </c>
      <c r="E1012">
        <v>29.67</v>
      </c>
      <c r="F1012">
        <v>0.09</v>
      </c>
      <c r="G1012">
        <v>1.5</v>
      </c>
      <c r="H1012">
        <v>62.47</v>
      </c>
      <c r="I1012">
        <v>8.0500000000000007</v>
      </c>
      <c r="J1012"/>
      <c r="K1012">
        <v>4.0999999999999996</v>
      </c>
    </row>
    <row r="1013" spans="1:17" x14ac:dyDescent="0.2">
      <c r="A1013" t="s">
        <v>61</v>
      </c>
      <c r="B1013" s="220">
        <v>39680</v>
      </c>
      <c r="D1013" s="82">
        <v>13.191000000000001</v>
      </c>
      <c r="E1013">
        <v>29.12</v>
      </c>
      <c r="F1013">
        <v>0.08</v>
      </c>
      <c r="G1013">
        <v>1.2</v>
      </c>
      <c r="H1013">
        <v>62.19</v>
      </c>
      <c r="I1013">
        <v>7.96</v>
      </c>
      <c r="J1013"/>
      <c r="K1013">
        <v>0.5</v>
      </c>
    </row>
    <row r="1014" spans="1:17" x14ac:dyDescent="0.2">
      <c r="A1014" t="s">
        <v>61</v>
      </c>
      <c r="B1014" s="220">
        <v>39680</v>
      </c>
      <c r="D1014" s="82">
        <v>14.151</v>
      </c>
      <c r="E1014">
        <v>28.94</v>
      </c>
      <c r="F1014">
        <v>7.0000000000000007E-2</v>
      </c>
      <c r="G1014">
        <v>1.1000000000000001</v>
      </c>
      <c r="H1014" s="82">
        <v>62.2</v>
      </c>
      <c r="I1014">
        <v>7.89</v>
      </c>
      <c r="J1014"/>
      <c r="K1014">
        <v>384.8</v>
      </c>
    </row>
    <row r="1015" spans="1:17" x14ac:dyDescent="0.2">
      <c r="A1015" t="s">
        <v>61</v>
      </c>
      <c r="B1015" s="220">
        <v>39680</v>
      </c>
      <c r="D1015" s="82">
        <v>14.254</v>
      </c>
      <c r="E1015">
        <v>28.94</v>
      </c>
      <c r="F1015">
        <v>-0.01</v>
      </c>
      <c r="G1015">
        <v>-0.1</v>
      </c>
      <c r="H1015" s="82">
        <v>62.2</v>
      </c>
      <c r="I1015">
        <v>7.87</v>
      </c>
      <c r="J1015"/>
      <c r="K1015">
        <v>49.6</v>
      </c>
    </row>
    <row r="1017" spans="1:17" x14ac:dyDescent="0.2">
      <c r="B1017" s="193"/>
      <c r="C1017" s="193"/>
      <c r="D1017" s="71"/>
      <c r="E1017" s="69"/>
      <c r="F1017" s="69"/>
      <c r="G1017" s="52"/>
      <c r="H1017" s="71"/>
      <c r="I1017" s="69"/>
      <c r="J1017" s="53"/>
      <c r="K1017" s="52"/>
      <c r="O1017" s="82"/>
    </row>
    <row r="1018" spans="1:17" x14ac:dyDescent="0.2">
      <c r="A1018" t="s">
        <v>7</v>
      </c>
      <c r="B1018" s="220">
        <v>39764</v>
      </c>
      <c r="D1018" s="71">
        <v>2.754</v>
      </c>
      <c r="E1018" s="69">
        <v>15.32</v>
      </c>
      <c r="F1018" s="69">
        <v>12.51</v>
      </c>
      <c r="G1018" s="52">
        <v>124.6</v>
      </c>
      <c r="H1018" s="71">
        <v>3.4009999999999998</v>
      </c>
      <c r="I1018" s="69">
        <v>7.9</v>
      </c>
      <c r="J1018" s="53">
        <v>161</v>
      </c>
      <c r="K1018" s="52">
        <v>9.1</v>
      </c>
    </row>
    <row r="1019" spans="1:17" x14ac:dyDescent="0.2">
      <c r="D1019" s="71"/>
      <c r="E1019" s="69"/>
      <c r="F1019" s="69"/>
      <c r="G1019" s="52"/>
      <c r="H1019" s="71"/>
      <c r="I1019" s="69"/>
      <c r="J1019" s="53"/>
      <c r="K1019" s="52"/>
    </row>
    <row r="1020" spans="1:17" x14ac:dyDescent="0.2">
      <c r="A1020" t="s">
        <v>36</v>
      </c>
      <c r="B1020" s="220">
        <v>39764</v>
      </c>
      <c r="D1020" s="71">
        <v>1.1439999999999999</v>
      </c>
      <c r="E1020" s="69">
        <v>15.23</v>
      </c>
      <c r="F1020" s="69">
        <v>11.51</v>
      </c>
      <c r="G1020" s="52">
        <v>114.4</v>
      </c>
      <c r="H1020" s="71">
        <v>3.2749999999999999</v>
      </c>
      <c r="I1020" s="69">
        <v>7.79</v>
      </c>
      <c r="J1020" s="53">
        <v>168</v>
      </c>
      <c r="K1020" s="52">
        <v>20.3</v>
      </c>
    </row>
    <row r="1021" spans="1:17" x14ac:dyDescent="0.2">
      <c r="D1021" s="71"/>
      <c r="E1021" s="69"/>
      <c r="F1021" s="69"/>
      <c r="G1021" s="52"/>
      <c r="H1021" s="71"/>
      <c r="I1021" s="69"/>
      <c r="J1021" s="53"/>
      <c r="K1021" s="52"/>
    </row>
    <row r="1022" spans="1:17" x14ac:dyDescent="0.2">
      <c r="A1022" t="s">
        <v>72</v>
      </c>
      <c r="B1022" s="220">
        <v>39764</v>
      </c>
      <c r="D1022" s="71">
        <v>1.115</v>
      </c>
      <c r="E1022" s="69">
        <v>16.600000000000001</v>
      </c>
      <c r="F1022" s="69">
        <v>10.16</v>
      </c>
      <c r="G1022" s="52">
        <v>103.3</v>
      </c>
      <c r="H1022" s="71">
        <v>1.474</v>
      </c>
      <c r="I1022" s="69">
        <v>7.64</v>
      </c>
      <c r="J1022" s="53">
        <v>151</v>
      </c>
      <c r="K1022" s="52">
        <v>3.1</v>
      </c>
    </row>
    <row r="1023" spans="1:17" x14ac:dyDescent="0.2">
      <c r="D1023" s="71"/>
      <c r="E1023" s="69"/>
      <c r="F1023" s="69"/>
      <c r="G1023" s="52"/>
      <c r="H1023" s="71"/>
      <c r="I1023" s="69"/>
      <c r="J1023" s="53"/>
      <c r="K1023" s="52"/>
    </row>
    <row r="1024" spans="1:17" x14ac:dyDescent="0.2">
      <c r="A1024" t="s">
        <v>55</v>
      </c>
      <c r="B1024" s="220">
        <v>39764</v>
      </c>
      <c r="D1024" s="71">
        <v>8.3000000000000004E-2</v>
      </c>
      <c r="E1024" s="69">
        <v>20.420000000000002</v>
      </c>
      <c r="F1024" s="69">
        <v>6.06</v>
      </c>
      <c r="G1024" s="52">
        <v>84.7</v>
      </c>
      <c r="H1024" s="69">
        <v>62.1</v>
      </c>
      <c r="I1024" s="69">
        <v>8.0299999999999994</v>
      </c>
      <c r="J1024" s="53">
        <v>123</v>
      </c>
      <c r="K1024" s="52">
        <v>15.5</v>
      </c>
      <c r="M1024" s="87">
        <v>2</v>
      </c>
      <c r="N1024" s="82">
        <v>19.39284</v>
      </c>
      <c r="O1024" s="82">
        <v>17.698555555555554</v>
      </c>
      <c r="P1024" s="82">
        <v>1.5865921787709498</v>
      </c>
      <c r="Q1024" s="82">
        <v>1.5305676855895196</v>
      </c>
    </row>
    <row r="1025" spans="1:17" x14ac:dyDescent="0.2">
      <c r="A1025" t="s">
        <v>55</v>
      </c>
      <c r="B1025" s="220">
        <v>39764</v>
      </c>
      <c r="D1025" s="71">
        <v>1.0509999999999999</v>
      </c>
      <c r="E1025" s="69">
        <v>20.399999999999999</v>
      </c>
      <c r="F1025" s="69">
        <v>5.84</v>
      </c>
      <c r="G1025" s="52">
        <v>81.7</v>
      </c>
      <c r="H1025" s="69">
        <v>62.07</v>
      </c>
      <c r="I1025" s="69">
        <v>8.0399999999999991</v>
      </c>
      <c r="J1025" s="53">
        <v>59</v>
      </c>
      <c r="K1025" s="52">
        <v>23.7</v>
      </c>
    </row>
    <row r="1026" spans="1:17" x14ac:dyDescent="0.2">
      <c r="A1026" t="s">
        <v>55</v>
      </c>
      <c r="B1026" s="220">
        <v>39764</v>
      </c>
      <c r="D1026" s="71">
        <v>2.0990000000000002</v>
      </c>
      <c r="E1026" s="69">
        <v>20.239999999999998</v>
      </c>
      <c r="F1026" s="69">
        <v>5.72</v>
      </c>
      <c r="G1026" s="52">
        <v>79.7</v>
      </c>
      <c r="H1026" s="69">
        <v>62.05</v>
      </c>
      <c r="I1026" s="69">
        <v>8.0299999999999994</v>
      </c>
      <c r="J1026" s="53">
        <v>58</v>
      </c>
      <c r="K1026" s="52">
        <v>18.399999999999999</v>
      </c>
    </row>
    <row r="1027" spans="1:17" x14ac:dyDescent="0.2">
      <c r="A1027" t="s">
        <v>55</v>
      </c>
      <c r="B1027" s="220">
        <v>39764</v>
      </c>
      <c r="D1027" s="71">
        <v>3.0529999999999999</v>
      </c>
      <c r="E1027" s="69">
        <v>19.920000000000002</v>
      </c>
      <c r="F1027" s="69">
        <v>5.4</v>
      </c>
      <c r="G1027" s="52">
        <v>74.8</v>
      </c>
      <c r="H1027" s="69">
        <v>62.06</v>
      </c>
      <c r="I1027" s="69">
        <v>8.0299999999999994</v>
      </c>
      <c r="J1027" s="53">
        <v>56</v>
      </c>
      <c r="K1027" s="52">
        <v>11.9</v>
      </c>
    </row>
    <row r="1028" spans="1:17" x14ac:dyDescent="0.2">
      <c r="A1028" t="s">
        <v>55</v>
      </c>
      <c r="B1028" s="220">
        <v>39764</v>
      </c>
      <c r="D1028" s="71">
        <v>4.0670000000000002</v>
      </c>
      <c r="E1028" s="69">
        <v>19.68</v>
      </c>
      <c r="F1028" s="69">
        <v>5.14</v>
      </c>
      <c r="G1028" s="52">
        <v>70.900000000000006</v>
      </c>
      <c r="H1028" s="69">
        <v>62.05</v>
      </c>
      <c r="I1028" s="69">
        <v>8.02</v>
      </c>
      <c r="J1028" s="53">
        <v>52</v>
      </c>
      <c r="K1028" s="52">
        <v>9.5</v>
      </c>
    </row>
    <row r="1029" spans="1:17" x14ac:dyDescent="0.2">
      <c r="A1029" t="s">
        <v>55</v>
      </c>
      <c r="B1029" s="220">
        <v>39764</v>
      </c>
      <c r="D1029" s="71">
        <v>5.0140000000000002</v>
      </c>
      <c r="E1029" s="69">
        <v>19.649999999999999</v>
      </c>
      <c r="F1029" s="69">
        <v>5.13</v>
      </c>
      <c r="G1029" s="52">
        <v>70.7</v>
      </c>
      <c r="H1029" s="69">
        <v>62.04</v>
      </c>
      <c r="I1029" s="69">
        <v>8.02</v>
      </c>
      <c r="J1029" s="53">
        <v>50</v>
      </c>
      <c r="K1029" s="52">
        <v>9.8000000000000007</v>
      </c>
    </row>
    <row r="1030" spans="1:17" x14ac:dyDescent="0.2">
      <c r="A1030" t="s">
        <v>55</v>
      </c>
      <c r="B1030" s="220">
        <v>39764</v>
      </c>
      <c r="D1030" s="71">
        <v>5.9249999999999998</v>
      </c>
      <c r="E1030" s="69">
        <v>19.63</v>
      </c>
      <c r="F1030" s="69">
        <v>5.16</v>
      </c>
      <c r="G1030" s="52">
        <v>71</v>
      </c>
      <c r="H1030" s="69">
        <v>62.04</v>
      </c>
      <c r="I1030" s="69">
        <v>8.02</v>
      </c>
      <c r="J1030" s="53">
        <v>48</v>
      </c>
      <c r="K1030" s="52">
        <v>10.6</v>
      </c>
    </row>
    <row r="1031" spans="1:17" x14ac:dyDescent="0.2">
      <c r="A1031" t="s">
        <v>55</v>
      </c>
      <c r="B1031" s="220">
        <v>39764</v>
      </c>
      <c r="D1031" s="71">
        <v>6.9640000000000004</v>
      </c>
      <c r="E1031" s="69">
        <v>19.559999999999999</v>
      </c>
      <c r="F1031" s="69">
        <v>5.24</v>
      </c>
      <c r="G1031" s="52">
        <v>72.099999999999994</v>
      </c>
      <c r="H1031" s="69">
        <v>62.03</v>
      </c>
      <c r="I1031" s="69">
        <v>8.02</v>
      </c>
      <c r="J1031" s="53">
        <v>45</v>
      </c>
      <c r="K1031" s="52">
        <v>11.7</v>
      </c>
    </row>
    <row r="1032" spans="1:17" x14ac:dyDescent="0.2">
      <c r="A1032" t="s">
        <v>55</v>
      </c>
      <c r="B1032" s="220">
        <v>39764</v>
      </c>
      <c r="D1032" s="71">
        <v>7.9870000000000001</v>
      </c>
      <c r="E1032" s="69">
        <v>19.53</v>
      </c>
      <c r="F1032" s="69">
        <v>5.29</v>
      </c>
      <c r="G1032" s="52">
        <v>72.7</v>
      </c>
      <c r="H1032" s="69">
        <v>62.03</v>
      </c>
      <c r="I1032" s="69">
        <v>8.01</v>
      </c>
      <c r="J1032" s="53">
        <v>41</v>
      </c>
      <c r="K1032" s="52">
        <v>12.3</v>
      </c>
    </row>
    <row r="1033" spans="1:17" x14ac:dyDescent="0.2">
      <c r="A1033" t="s">
        <v>55</v>
      </c>
      <c r="B1033" s="220">
        <v>39764</v>
      </c>
      <c r="D1033" s="71">
        <v>8.9450000000000003</v>
      </c>
      <c r="E1033" s="69">
        <v>19.45</v>
      </c>
      <c r="F1033" s="69">
        <v>5.76</v>
      </c>
      <c r="G1033" s="52">
        <v>79.099999999999994</v>
      </c>
      <c r="H1033" s="69">
        <v>62.03</v>
      </c>
      <c r="I1033" s="69">
        <v>8.02</v>
      </c>
      <c r="J1033" s="53">
        <v>37</v>
      </c>
      <c r="K1033" s="52">
        <v>12.8</v>
      </c>
    </row>
    <row r="1034" spans="1:17" x14ac:dyDescent="0.2">
      <c r="A1034" t="s">
        <v>55</v>
      </c>
      <c r="B1034" s="220">
        <v>39764</v>
      </c>
      <c r="D1034" s="71">
        <v>10.37</v>
      </c>
      <c r="E1034" s="69">
        <v>19.27</v>
      </c>
      <c r="F1034" s="69">
        <v>6.08</v>
      </c>
      <c r="G1034" s="52">
        <v>83.2</v>
      </c>
      <c r="H1034" s="69">
        <v>62.03</v>
      </c>
      <c r="I1034" s="69">
        <v>8.0399999999999991</v>
      </c>
      <c r="J1034" s="53">
        <v>33</v>
      </c>
      <c r="K1034" s="52">
        <v>13.4</v>
      </c>
    </row>
    <row r="1035" spans="1:17" x14ac:dyDescent="0.2">
      <c r="A1035" t="s">
        <v>55</v>
      </c>
      <c r="B1035" s="220">
        <v>39764</v>
      </c>
      <c r="D1035" s="71">
        <v>11.007</v>
      </c>
      <c r="E1035" s="69">
        <v>19.260000000000002</v>
      </c>
      <c r="F1035" s="69">
        <v>6.04</v>
      </c>
      <c r="G1035" s="52">
        <v>82.6</v>
      </c>
      <c r="H1035" s="69">
        <v>62.04</v>
      </c>
      <c r="I1035" s="69">
        <v>8.0399999999999991</v>
      </c>
      <c r="J1035" s="53">
        <v>21</v>
      </c>
      <c r="K1035" s="52">
        <v>13</v>
      </c>
    </row>
    <row r="1036" spans="1:17" x14ac:dyDescent="0.2">
      <c r="A1036" t="s">
        <v>55</v>
      </c>
      <c r="B1036" s="220">
        <v>39764</v>
      </c>
      <c r="D1036" s="71">
        <v>12.015000000000001</v>
      </c>
      <c r="E1036" s="69">
        <v>19.260000000000002</v>
      </c>
      <c r="F1036" s="69">
        <v>6.02</v>
      </c>
      <c r="G1036" s="52">
        <v>82.4</v>
      </c>
      <c r="H1036" s="69">
        <v>62.03</v>
      </c>
      <c r="I1036" s="69">
        <v>8.0399999999999991</v>
      </c>
      <c r="J1036" s="53">
        <v>11</v>
      </c>
      <c r="K1036" s="52">
        <v>13.5</v>
      </c>
    </row>
    <row r="1037" spans="1:17" x14ac:dyDescent="0.2">
      <c r="A1037" t="s">
        <v>55</v>
      </c>
      <c r="B1037" s="220">
        <v>39764</v>
      </c>
      <c r="D1037" s="71">
        <v>13.018000000000001</v>
      </c>
      <c r="E1037" s="69">
        <v>19.25</v>
      </c>
      <c r="F1037" s="69">
        <v>5.98</v>
      </c>
      <c r="G1037" s="52">
        <v>81.8</v>
      </c>
      <c r="H1037" s="69">
        <v>62.04</v>
      </c>
      <c r="I1037" s="69">
        <v>8.0399999999999991</v>
      </c>
      <c r="J1037" s="53">
        <v>-8</v>
      </c>
      <c r="K1037" s="52">
        <v>14.5</v>
      </c>
    </row>
    <row r="1038" spans="1:17" x14ac:dyDescent="0.2">
      <c r="A1038" t="s">
        <v>55</v>
      </c>
      <c r="B1038" s="220">
        <v>39764</v>
      </c>
      <c r="D1038" s="71">
        <v>14.106999999999999</v>
      </c>
      <c r="E1038" s="69">
        <v>19.260000000000002</v>
      </c>
      <c r="F1038" s="69">
        <v>5.42</v>
      </c>
      <c r="G1038" s="52">
        <v>74.2</v>
      </c>
      <c r="H1038" s="69">
        <v>62.03</v>
      </c>
      <c r="I1038" s="69">
        <v>8.0399999999999991</v>
      </c>
      <c r="J1038" s="53">
        <v>-57</v>
      </c>
      <c r="K1038" s="52">
        <v>0.8</v>
      </c>
    </row>
    <row r="1039" spans="1:17" x14ac:dyDescent="0.2">
      <c r="D1039" s="71"/>
      <c r="E1039" s="69"/>
      <c r="F1039" s="69"/>
      <c r="G1039" s="52"/>
      <c r="H1039" s="69"/>
      <c r="I1039" s="69"/>
      <c r="J1039" s="53"/>
      <c r="K1039" s="52"/>
    </row>
    <row r="1040" spans="1:17" x14ac:dyDescent="0.2">
      <c r="A1040" t="s">
        <v>58</v>
      </c>
      <c r="B1040" s="220">
        <v>39764</v>
      </c>
      <c r="D1040" s="71">
        <v>7.5999999999999998E-2</v>
      </c>
      <c r="E1040" s="69">
        <v>20.65</v>
      </c>
      <c r="F1040" s="69">
        <v>7.55</v>
      </c>
      <c r="G1040" s="52">
        <v>106</v>
      </c>
      <c r="H1040" s="69">
        <v>62.1</v>
      </c>
      <c r="I1040" s="69">
        <v>8.08</v>
      </c>
      <c r="J1040" s="53">
        <v>67</v>
      </c>
      <c r="K1040" s="52">
        <v>43.1</v>
      </c>
      <c r="M1040" s="87">
        <v>1.6</v>
      </c>
      <c r="N1040" s="82">
        <v>25.22092</v>
      </c>
      <c r="O1040" s="82">
        <v>24.682940000000002</v>
      </c>
      <c r="P1040" s="82">
        <v>1.5738636363636362</v>
      </c>
      <c r="Q1040" s="82">
        <v>1.5955882352941178</v>
      </c>
    </row>
    <row r="1041" spans="1:17" x14ac:dyDescent="0.2">
      <c r="A1041" t="s">
        <v>58</v>
      </c>
      <c r="B1041" s="220">
        <v>39764</v>
      </c>
      <c r="D1041" s="71">
        <v>0.878</v>
      </c>
      <c r="E1041" s="69">
        <v>20.66</v>
      </c>
      <c r="F1041" s="69">
        <v>7.41</v>
      </c>
      <c r="G1041" s="52">
        <v>104</v>
      </c>
      <c r="H1041" s="69">
        <v>62.09</v>
      </c>
      <c r="I1041" s="69">
        <v>8.08</v>
      </c>
      <c r="J1041" s="53">
        <v>65</v>
      </c>
      <c r="K1041" s="52">
        <v>43.4</v>
      </c>
      <c r="P1041" s="82"/>
    </row>
    <row r="1042" spans="1:17" x14ac:dyDescent="0.2">
      <c r="A1042" t="s">
        <v>58</v>
      </c>
      <c r="B1042" s="220">
        <v>39764</v>
      </c>
      <c r="D1042" s="71">
        <v>1.923</v>
      </c>
      <c r="E1042" s="69">
        <v>20.440000000000001</v>
      </c>
      <c r="F1042" s="69">
        <v>7.03</v>
      </c>
      <c r="G1042" s="52">
        <v>98.2</v>
      </c>
      <c r="H1042" s="69">
        <v>62.1</v>
      </c>
      <c r="I1042" s="69">
        <v>8.07</v>
      </c>
      <c r="J1042" s="53">
        <v>63</v>
      </c>
      <c r="K1042" s="52">
        <v>37.4</v>
      </c>
    </row>
    <row r="1043" spans="1:17" x14ac:dyDescent="0.2">
      <c r="A1043" t="s">
        <v>58</v>
      </c>
      <c r="B1043" s="220">
        <v>39764</v>
      </c>
      <c r="D1043" s="71">
        <v>3.1070000000000002</v>
      </c>
      <c r="E1043" s="69">
        <v>19.72</v>
      </c>
      <c r="F1043" s="69">
        <v>7.46</v>
      </c>
      <c r="G1043" s="52">
        <v>102.9</v>
      </c>
      <c r="H1043" s="69">
        <v>62.07</v>
      </c>
      <c r="I1043" s="69">
        <v>8.09</v>
      </c>
      <c r="J1043" s="53">
        <v>58</v>
      </c>
      <c r="K1043" s="52">
        <v>33.9</v>
      </c>
    </row>
    <row r="1044" spans="1:17" x14ac:dyDescent="0.2">
      <c r="A1044" t="s">
        <v>58</v>
      </c>
      <c r="B1044" s="220">
        <v>39764</v>
      </c>
      <c r="D1044" s="71">
        <v>3.9359999999999999</v>
      </c>
      <c r="E1044" s="69">
        <v>19.489999999999998</v>
      </c>
      <c r="F1044" s="69">
        <v>6.93</v>
      </c>
      <c r="G1044" s="52">
        <v>95.2</v>
      </c>
      <c r="H1044" s="69">
        <v>62.07</v>
      </c>
      <c r="I1044" s="69">
        <v>8.07</v>
      </c>
      <c r="J1044" s="53">
        <v>55</v>
      </c>
      <c r="K1044" s="52">
        <v>30.8</v>
      </c>
    </row>
    <row r="1045" spans="1:17" x14ac:dyDescent="0.2">
      <c r="A1045" t="s">
        <v>58</v>
      </c>
      <c r="B1045" s="220">
        <v>39764</v>
      </c>
      <c r="D1045" s="71">
        <v>4.931</v>
      </c>
      <c r="E1045" s="69">
        <v>19.39</v>
      </c>
      <c r="F1045" s="69">
        <v>6.54</v>
      </c>
      <c r="G1045" s="52">
        <v>89.7</v>
      </c>
      <c r="H1045" s="69">
        <v>62.07</v>
      </c>
      <c r="I1045" s="69">
        <v>8.07</v>
      </c>
      <c r="J1045" s="53">
        <v>52</v>
      </c>
      <c r="K1045" s="52">
        <v>27.8</v>
      </c>
    </row>
    <row r="1046" spans="1:17" x14ac:dyDescent="0.2">
      <c r="A1046" t="s">
        <v>58</v>
      </c>
      <c r="B1046" s="220">
        <v>39764</v>
      </c>
      <c r="D1046" s="71">
        <v>5.9379999999999997</v>
      </c>
      <c r="E1046" s="69">
        <v>19.39</v>
      </c>
      <c r="F1046" s="69">
        <v>6.29</v>
      </c>
      <c r="G1046" s="52">
        <v>86.4</v>
      </c>
      <c r="H1046" s="69">
        <v>62.09</v>
      </c>
      <c r="I1046" s="69">
        <v>8.06</v>
      </c>
      <c r="J1046" s="53">
        <v>50</v>
      </c>
      <c r="K1046" s="52">
        <v>25.3</v>
      </c>
    </row>
    <row r="1047" spans="1:17" x14ac:dyDescent="0.2">
      <c r="A1047" t="s">
        <v>58</v>
      </c>
      <c r="B1047" s="220">
        <v>39764</v>
      </c>
      <c r="D1047" s="71">
        <v>6.7619999999999996</v>
      </c>
      <c r="E1047" s="69">
        <v>19.38</v>
      </c>
      <c r="F1047" s="69">
        <v>6.11</v>
      </c>
      <c r="G1047" s="52">
        <v>83.9</v>
      </c>
      <c r="H1047" s="69">
        <v>62.1</v>
      </c>
      <c r="I1047" s="69">
        <v>8.0500000000000007</v>
      </c>
      <c r="J1047" s="53">
        <v>47</v>
      </c>
      <c r="K1047" s="52">
        <v>20</v>
      </c>
    </row>
    <row r="1048" spans="1:17" x14ac:dyDescent="0.2">
      <c r="A1048" t="s">
        <v>58</v>
      </c>
      <c r="B1048" s="220">
        <v>39764</v>
      </c>
      <c r="D1048" s="71">
        <v>7.9809999999999999</v>
      </c>
      <c r="E1048" s="69">
        <v>19.37</v>
      </c>
      <c r="F1048" s="69">
        <v>5.97</v>
      </c>
      <c r="G1048" s="52">
        <v>81.900000000000006</v>
      </c>
      <c r="H1048" s="69">
        <v>62.1</v>
      </c>
      <c r="I1048" s="69">
        <v>8.0500000000000007</v>
      </c>
      <c r="J1048" s="53">
        <v>39</v>
      </c>
      <c r="K1048" s="52">
        <v>18.2</v>
      </c>
    </row>
    <row r="1049" spans="1:17" x14ac:dyDescent="0.2">
      <c r="A1049" t="s">
        <v>58</v>
      </c>
      <c r="B1049" s="220">
        <v>39764</v>
      </c>
      <c r="D1049" s="71">
        <v>9.2759999999999998</v>
      </c>
      <c r="E1049" s="69">
        <v>19.37</v>
      </c>
      <c r="F1049" s="69">
        <v>5.85</v>
      </c>
      <c r="G1049" s="52">
        <v>80.3</v>
      </c>
      <c r="H1049" s="69">
        <v>62.1</v>
      </c>
      <c r="I1049" s="69">
        <v>8.0500000000000007</v>
      </c>
      <c r="J1049" s="53">
        <v>29</v>
      </c>
      <c r="K1049" s="52">
        <v>15.1</v>
      </c>
    </row>
    <row r="1050" spans="1:17" x14ac:dyDescent="0.2">
      <c r="A1050" t="s">
        <v>58</v>
      </c>
      <c r="B1050" s="220">
        <v>39764</v>
      </c>
      <c r="D1050" s="71">
        <v>10.225</v>
      </c>
      <c r="E1050" s="69">
        <v>19.36</v>
      </c>
      <c r="F1050" s="69">
        <v>5.43</v>
      </c>
      <c r="G1050" s="52">
        <v>74.5</v>
      </c>
      <c r="H1050" s="69">
        <v>62.08</v>
      </c>
      <c r="I1050" s="69">
        <v>8.0500000000000007</v>
      </c>
      <c r="J1050" s="53">
        <v>19</v>
      </c>
      <c r="K1050" s="52">
        <v>13</v>
      </c>
    </row>
    <row r="1051" spans="1:17" x14ac:dyDescent="0.2">
      <c r="A1051" t="s">
        <v>58</v>
      </c>
      <c r="B1051" s="220">
        <v>39764</v>
      </c>
      <c r="D1051" s="71">
        <v>11.247999999999999</v>
      </c>
      <c r="E1051" s="69">
        <v>19.22</v>
      </c>
      <c r="F1051" s="69">
        <v>4.59</v>
      </c>
      <c r="G1051" s="52">
        <v>62.8</v>
      </c>
      <c r="H1051" s="69">
        <v>62.09</v>
      </c>
      <c r="I1051" s="69">
        <v>8.0299999999999994</v>
      </c>
      <c r="J1051" s="53">
        <v>9</v>
      </c>
      <c r="K1051" s="52">
        <v>12.1</v>
      </c>
    </row>
    <row r="1052" spans="1:17" x14ac:dyDescent="0.2">
      <c r="A1052" t="s">
        <v>58</v>
      </c>
      <c r="B1052" s="220">
        <v>39764</v>
      </c>
      <c r="D1052" s="71">
        <v>11.978</v>
      </c>
      <c r="E1052" s="69">
        <v>19.2</v>
      </c>
      <c r="F1052" s="69">
        <v>4.83</v>
      </c>
      <c r="G1052" s="52">
        <v>66.099999999999994</v>
      </c>
      <c r="H1052" s="69">
        <v>62.09</v>
      </c>
      <c r="I1052" s="69">
        <v>8.0299999999999994</v>
      </c>
      <c r="J1052" s="53">
        <v>-19</v>
      </c>
      <c r="K1052" s="52">
        <v>84.5</v>
      </c>
    </row>
    <row r="1053" spans="1:17" x14ac:dyDescent="0.2">
      <c r="D1053" s="71"/>
      <c r="E1053" s="69"/>
      <c r="F1053" s="69"/>
      <c r="G1053" s="52"/>
      <c r="H1053" s="69"/>
      <c r="I1053" s="69"/>
      <c r="J1053" s="53"/>
      <c r="K1053" s="52"/>
    </row>
    <row r="1054" spans="1:17" x14ac:dyDescent="0.2">
      <c r="A1054" t="s">
        <v>61</v>
      </c>
      <c r="B1054" s="220">
        <v>39764</v>
      </c>
      <c r="D1054" s="71">
        <v>7.3999999999999996E-2</v>
      </c>
      <c r="E1054" s="69">
        <v>20.28</v>
      </c>
      <c r="F1054" s="69">
        <v>8.24</v>
      </c>
      <c r="G1054" s="52">
        <v>114.9</v>
      </c>
      <c r="H1054" s="69">
        <v>62.17</v>
      </c>
      <c r="I1054" s="69">
        <v>8.09</v>
      </c>
      <c r="J1054" s="53">
        <v>55</v>
      </c>
      <c r="K1054" s="52">
        <v>46.1</v>
      </c>
      <c r="M1054" s="87">
        <v>1.7</v>
      </c>
      <c r="N1054" s="82">
        <v>20.419559999999997</v>
      </c>
      <c r="O1054" s="82">
        <v>20.224919999999997</v>
      </c>
      <c r="P1054" s="82">
        <v>1.5893805309734517</v>
      </c>
      <c r="Q1054" s="82">
        <v>1.6064981949458481</v>
      </c>
    </row>
    <row r="1055" spans="1:17" x14ac:dyDescent="0.2">
      <c r="A1055" t="s">
        <v>61</v>
      </c>
      <c r="B1055" s="220">
        <v>39764</v>
      </c>
      <c r="D1055" s="71">
        <v>0.92300000000000004</v>
      </c>
      <c r="E1055" s="69">
        <v>20.28</v>
      </c>
      <c r="F1055" s="69">
        <v>7.52</v>
      </c>
      <c r="G1055" s="52">
        <v>104.9</v>
      </c>
      <c r="H1055" s="69">
        <v>62.15</v>
      </c>
      <c r="I1055" s="69">
        <v>8.08</v>
      </c>
      <c r="J1055" s="53">
        <v>51</v>
      </c>
      <c r="K1055" s="52">
        <v>38.799999999999997</v>
      </c>
    </row>
    <row r="1056" spans="1:17" x14ac:dyDescent="0.2">
      <c r="A1056" t="s">
        <v>61</v>
      </c>
      <c r="B1056" s="220">
        <v>39764</v>
      </c>
      <c r="D1056" s="71">
        <v>1.946</v>
      </c>
      <c r="E1056" s="69">
        <v>19.82</v>
      </c>
      <c r="F1056" s="69">
        <v>7.17</v>
      </c>
      <c r="G1056" s="52">
        <v>99.2</v>
      </c>
      <c r="H1056" s="69">
        <v>62.22</v>
      </c>
      <c r="I1056" s="69">
        <v>8.08</v>
      </c>
      <c r="J1056" s="53">
        <v>49</v>
      </c>
      <c r="K1056" s="52">
        <v>27.3</v>
      </c>
    </row>
    <row r="1057" spans="1:12" x14ac:dyDescent="0.2">
      <c r="A1057" t="s">
        <v>61</v>
      </c>
      <c r="B1057" s="220">
        <v>39764</v>
      </c>
      <c r="D1057" s="71">
        <v>2.9980000000000002</v>
      </c>
      <c r="E1057" s="69">
        <v>19.37</v>
      </c>
      <c r="F1057" s="69">
        <v>6.38</v>
      </c>
      <c r="G1057" s="52">
        <v>87.6</v>
      </c>
      <c r="H1057" s="69">
        <v>62.14</v>
      </c>
      <c r="I1057" s="69">
        <v>8.06</v>
      </c>
      <c r="J1057" s="53">
        <v>46</v>
      </c>
      <c r="K1057" s="52">
        <v>19.399999999999999</v>
      </c>
    </row>
    <row r="1058" spans="1:12" x14ac:dyDescent="0.2">
      <c r="A1058" t="s">
        <v>61</v>
      </c>
      <c r="B1058" s="220">
        <v>39764</v>
      </c>
      <c r="D1058" s="71">
        <v>3.992</v>
      </c>
      <c r="E1058" s="69">
        <v>19.32</v>
      </c>
      <c r="F1058" s="69">
        <v>6.15</v>
      </c>
      <c r="G1058" s="52">
        <v>84.3</v>
      </c>
      <c r="H1058" s="69">
        <v>62.15</v>
      </c>
      <c r="I1058" s="69">
        <v>8.06</v>
      </c>
      <c r="J1058" s="53">
        <v>43</v>
      </c>
      <c r="K1058" s="52">
        <v>16.2</v>
      </c>
    </row>
    <row r="1059" spans="1:12" x14ac:dyDescent="0.2">
      <c r="A1059" t="s">
        <v>61</v>
      </c>
      <c r="B1059" s="220">
        <v>39764</v>
      </c>
      <c r="D1059" s="71">
        <v>5.0019999999999998</v>
      </c>
      <c r="E1059" s="69">
        <v>19.28</v>
      </c>
      <c r="F1059" s="69">
        <v>5.76</v>
      </c>
      <c r="G1059" s="52">
        <v>78.900000000000006</v>
      </c>
      <c r="H1059" s="69">
        <v>62.15</v>
      </c>
      <c r="I1059" s="69">
        <v>8.0500000000000007</v>
      </c>
      <c r="J1059" s="53">
        <v>38</v>
      </c>
      <c r="K1059" s="52">
        <v>13.8</v>
      </c>
    </row>
    <row r="1060" spans="1:12" x14ac:dyDescent="0.2">
      <c r="A1060" t="s">
        <v>61</v>
      </c>
      <c r="B1060" s="220">
        <v>39764</v>
      </c>
      <c r="D1060" s="71">
        <v>6.0590000000000002</v>
      </c>
      <c r="E1060" s="69">
        <v>19.27</v>
      </c>
      <c r="F1060" s="69">
        <v>5.67</v>
      </c>
      <c r="G1060" s="52">
        <v>77.599999999999994</v>
      </c>
      <c r="H1060" s="69">
        <v>62.15</v>
      </c>
      <c r="I1060" s="69">
        <v>8.0399999999999991</v>
      </c>
      <c r="J1060" s="53">
        <v>34</v>
      </c>
      <c r="K1060" s="52">
        <v>12.2</v>
      </c>
    </row>
    <row r="1061" spans="1:12" x14ac:dyDescent="0.2">
      <c r="A1061" t="s">
        <v>61</v>
      </c>
      <c r="B1061" s="220">
        <v>39764</v>
      </c>
      <c r="D1061" s="71">
        <v>6.8630000000000004</v>
      </c>
      <c r="E1061" s="69">
        <v>19.260000000000002</v>
      </c>
      <c r="F1061" s="69">
        <v>5.59</v>
      </c>
      <c r="G1061" s="52">
        <v>76.599999999999994</v>
      </c>
      <c r="H1061" s="69">
        <v>62.14</v>
      </c>
      <c r="I1061" s="69">
        <v>8.0399999999999991</v>
      </c>
      <c r="J1061" s="53">
        <v>29</v>
      </c>
      <c r="K1061" s="52">
        <v>12.2</v>
      </c>
    </row>
    <row r="1062" spans="1:12" x14ac:dyDescent="0.2">
      <c r="A1062" t="s">
        <v>61</v>
      </c>
      <c r="B1062" s="220">
        <v>39764</v>
      </c>
      <c r="D1062" s="71">
        <v>7.9409999999999998</v>
      </c>
      <c r="E1062" s="69">
        <v>19.260000000000002</v>
      </c>
      <c r="F1062" s="69">
        <v>5.55</v>
      </c>
      <c r="G1062" s="52">
        <v>76.099999999999994</v>
      </c>
      <c r="H1062" s="69">
        <v>62.14</v>
      </c>
      <c r="I1062" s="69">
        <v>8.0399999999999991</v>
      </c>
      <c r="J1062" s="53">
        <v>23</v>
      </c>
      <c r="K1062" s="52">
        <v>11.2</v>
      </c>
    </row>
    <row r="1063" spans="1:12" x14ac:dyDescent="0.2">
      <c r="A1063" t="s">
        <v>61</v>
      </c>
      <c r="B1063" s="220">
        <v>39764</v>
      </c>
      <c r="D1063" s="71">
        <v>8.9359999999999999</v>
      </c>
      <c r="E1063" s="69">
        <v>19.25</v>
      </c>
      <c r="F1063" s="69">
        <v>5.57</v>
      </c>
      <c r="G1063" s="52">
        <v>76.2</v>
      </c>
      <c r="H1063" s="69">
        <v>62.14</v>
      </c>
      <c r="I1063" s="69">
        <v>8.0399999999999991</v>
      </c>
      <c r="J1063" s="53">
        <v>18</v>
      </c>
      <c r="K1063" s="52">
        <v>11</v>
      </c>
    </row>
    <row r="1064" spans="1:12" x14ac:dyDescent="0.2">
      <c r="A1064" t="s">
        <v>61</v>
      </c>
      <c r="B1064" s="220">
        <v>39764</v>
      </c>
      <c r="D1064" s="71">
        <v>9.8979999999999997</v>
      </c>
      <c r="E1064" s="69">
        <v>19.25</v>
      </c>
      <c r="F1064" s="69">
        <v>5.62</v>
      </c>
      <c r="G1064" s="52">
        <v>76.900000000000006</v>
      </c>
      <c r="H1064" s="69">
        <v>62.14</v>
      </c>
      <c r="I1064" s="69">
        <v>8.0399999999999991</v>
      </c>
      <c r="J1064" s="53">
        <v>9</v>
      </c>
      <c r="K1064" s="52">
        <v>12.7</v>
      </c>
    </row>
    <row r="1065" spans="1:12" x14ac:dyDescent="0.2">
      <c r="A1065" t="s">
        <v>61</v>
      </c>
      <c r="B1065" s="220">
        <v>39764</v>
      </c>
      <c r="D1065" s="71">
        <v>11.076000000000001</v>
      </c>
      <c r="E1065" s="69">
        <v>19.23</v>
      </c>
      <c r="F1065" s="69">
        <v>5.68</v>
      </c>
      <c r="G1065" s="52">
        <v>77.8</v>
      </c>
      <c r="H1065" s="69">
        <v>62.14</v>
      </c>
      <c r="I1065" s="69">
        <v>8.0399999999999991</v>
      </c>
      <c r="J1065" s="53">
        <v>1</v>
      </c>
      <c r="K1065" s="52">
        <v>11.1</v>
      </c>
    </row>
    <row r="1066" spans="1:12" x14ac:dyDescent="0.2">
      <c r="A1066" t="s">
        <v>61</v>
      </c>
      <c r="B1066" s="220">
        <v>39764</v>
      </c>
      <c r="D1066" s="71">
        <v>12.176</v>
      </c>
      <c r="E1066" s="69">
        <v>19.23</v>
      </c>
      <c r="F1066" s="69">
        <v>4.9400000000000004</v>
      </c>
      <c r="G1066" s="52">
        <v>67.599999999999994</v>
      </c>
      <c r="H1066" s="69">
        <v>62.14</v>
      </c>
      <c r="I1066" s="69">
        <v>8.0299999999999994</v>
      </c>
      <c r="J1066" s="53">
        <v>-18</v>
      </c>
      <c r="K1066" s="52">
        <v>9</v>
      </c>
    </row>
    <row r="1067" spans="1:12" x14ac:dyDescent="0.2">
      <c r="A1067" t="s">
        <v>61</v>
      </c>
      <c r="B1067" s="220">
        <v>39764</v>
      </c>
      <c r="D1067" s="71">
        <v>13.457000000000001</v>
      </c>
      <c r="E1067" s="69">
        <v>19.010000000000002</v>
      </c>
      <c r="F1067" s="69">
        <v>2.91</v>
      </c>
      <c r="G1067" s="52">
        <v>39.700000000000003</v>
      </c>
      <c r="H1067" s="69">
        <v>62.27</v>
      </c>
      <c r="I1067" s="69">
        <v>7.97</v>
      </c>
      <c r="J1067" s="53">
        <v>-43</v>
      </c>
      <c r="K1067" s="52">
        <v>12.5</v>
      </c>
    </row>
    <row r="1068" spans="1:12" x14ac:dyDescent="0.2">
      <c r="A1068" t="s">
        <v>61</v>
      </c>
      <c r="B1068" s="220">
        <v>39764</v>
      </c>
      <c r="D1068" s="71">
        <v>13.82</v>
      </c>
      <c r="E1068" s="69">
        <v>19.010000000000002</v>
      </c>
      <c r="F1068" s="69">
        <v>1.8</v>
      </c>
      <c r="G1068" s="52">
        <v>24.6</v>
      </c>
      <c r="H1068" s="69">
        <v>62.26</v>
      </c>
      <c r="I1068" s="69">
        <v>7.96</v>
      </c>
      <c r="J1068" s="53">
        <v>-85</v>
      </c>
      <c r="K1068" s="52">
        <v>-7</v>
      </c>
    </row>
    <row r="1069" spans="1:12" x14ac:dyDescent="0.2">
      <c r="D1069" s="71"/>
      <c r="E1069" s="69"/>
      <c r="F1069" s="69"/>
      <c r="G1069" s="52"/>
      <c r="H1069" s="69"/>
      <c r="I1069" s="69"/>
      <c r="J1069" s="53"/>
      <c r="K1069" s="52"/>
    </row>
    <row r="1070" spans="1:12" x14ac:dyDescent="0.2">
      <c r="A1070" t="s">
        <v>156</v>
      </c>
      <c r="B1070" s="220">
        <v>39764</v>
      </c>
      <c r="D1070" s="71">
        <v>1.2929999999999999</v>
      </c>
      <c r="E1070" s="69">
        <v>19.14</v>
      </c>
      <c r="F1070" s="69">
        <v>9.85</v>
      </c>
      <c r="G1070" s="52">
        <v>133.9</v>
      </c>
      <c r="H1070" s="69">
        <v>61.05</v>
      </c>
      <c r="I1070" s="69">
        <v>8.1199999999999992</v>
      </c>
      <c r="J1070" s="53">
        <v>37</v>
      </c>
      <c r="K1070" s="52">
        <v>27.8</v>
      </c>
    </row>
    <row r="1071" spans="1:12" x14ac:dyDescent="0.2">
      <c r="A1071" t="s">
        <v>156</v>
      </c>
      <c r="B1071" s="220">
        <v>39764</v>
      </c>
      <c r="D1071" s="71">
        <v>2.7789999999999999</v>
      </c>
      <c r="E1071" s="69">
        <v>18.690000000000001</v>
      </c>
      <c r="F1071" s="69">
        <v>9.81</v>
      </c>
      <c r="G1071" s="52">
        <v>132.6</v>
      </c>
      <c r="H1071" s="69">
        <v>61.53</v>
      </c>
      <c r="I1071" s="69">
        <v>8.07</v>
      </c>
      <c r="J1071" s="53">
        <v>52</v>
      </c>
      <c r="K1071" s="52">
        <v>21</v>
      </c>
      <c r="L1071" s="202"/>
    </row>
    <row r="1072" spans="1:12" x14ac:dyDescent="0.2">
      <c r="A1072" t="s">
        <v>156</v>
      </c>
      <c r="B1072" s="220">
        <v>39764</v>
      </c>
      <c r="D1072" s="71">
        <v>5.1580000000000004</v>
      </c>
      <c r="E1072" s="69">
        <v>18.29</v>
      </c>
      <c r="F1072" s="69">
        <v>9.48</v>
      </c>
      <c r="G1072" s="52">
        <v>127.3</v>
      </c>
      <c r="H1072" s="69">
        <v>61.8</v>
      </c>
      <c r="I1072" s="69">
        <v>7.97</v>
      </c>
      <c r="J1072" s="53">
        <v>46</v>
      </c>
      <c r="K1072" s="52">
        <v>23.6</v>
      </c>
    </row>
    <row r="1073" spans="1:16" x14ac:dyDescent="0.2">
      <c r="A1073" t="s">
        <v>156</v>
      </c>
      <c r="B1073" s="220">
        <v>39764</v>
      </c>
      <c r="D1073" s="71">
        <v>5.976</v>
      </c>
      <c r="E1073" s="69">
        <v>18.29</v>
      </c>
      <c r="F1073" s="69">
        <v>9.06</v>
      </c>
      <c r="G1073" s="52">
        <v>121.6</v>
      </c>
      <c r="H1073" s="69">
        <v>61.79</v>
      </c>
      <c r="I1073" s="69">
        <v>7.93</v>
      </c>
      <c r="J1073" s="53">
        <v>-86</v>
      </c>
      <c r="K1073" s="52">
        <v>46.9</v>
      </c>
    </row>
    <row r="1076" spans="1:16" x14ac:dyDescent="0.2">
      <c r="K1076" s="203" t="s">
        <v>159</v>
      </c>
    </row>
    <row r="1077" spans="1:16" x14ac:dyDescent="0.2">
      <c r="A1077" t="s">
        <v>7</v>
      </c>
      <c r="B1077" s="220">
        <v>39861</v>
      </c>
      <c r="D1077" s="71">
        <v>1.177</v>
      </c>
      <c r="E1077" s="69">
        <v>11.5</v>
      </c>
      <c r="F1077" s="69">
        <v>10.76</v>
      </c>
      <c r="G1077" s="52">
        <v>98.4</v>
      </c>
      <c r="H1077" s="71">
        <v>3.7330000000000001</v>
      </c>
      <c r="I1077" s="69">
        <v>7.83</v>
      </c>
      <c r="J1077" s="53">
        <v>143</v>
      </c>
      <c r="M1077" s="80">
        <v>0.1</v>
      </c>
    </row>
    <row r="1079" spans="1:16" x14ac:dyDescent="0.2">
      <c r="A1079" t="s">
        <v>36</v>
      </c>
      <c r="B1079" s="220">
        <v>39861</v>
      </c>
      <c r="D1079" s="71">
        <v>0.96</v>
      </c>
      <c r="E1079" s="69">
        <v>11.68</v>
      </c>
      <c r="F1079" s="69">
        <v>10.34</v>
      </c>
      <c r="G1079" s="52">
        <v>94.9</v>
      </c>
      <c r="H1079" s="71">
        <v>3.625</v>
      </c>
      <c r="I1079" s="69">
        <v>7.73</v>
      </c>
      <c r="J1079" s="53">
        <v>145</v>
      </c>
      <c r="M1079" s="80">
        <v>0.15</v>
      </c>
    </row>
    <row r="1081" spans="1:16" x14ac:dyDescent="0.2">
      <c r="A1081" t="s">
        <v>72</v>
      </c>
      <c r="B1081" s="220">
        <v>39860.757592592592</v>
      </c>
      <c r="D1081" s="71">
        <v>0.97</v>
      </c>
      <c r="E1081" s="69">
        <v>14.33</v>
      </c>
      <c r="F1081" s="69">
        <v>8.99</v>
      </c>
      <c r="G1081" s="52">
        <v>87.9</v>
      </c>
      <c r="H1081" s="71">
        <v>1.8109999999999999</v>
      </c>
      <c r="I1081" s="69">
        <v>7.59</v>
      </c>
      <c r="J1081" s="53">
        <v>136</v>
      </c>
      <c r="M1081" s="80">
        <v>0.35</v>
      </c>
    </row>
    <row r="1083" spans="1:16" x14ac:dyDescent="0.2">
      <c r="A1083" t="s">
        <v>55</v>
      </c>
      <c r="B1083" s="220">
        <v>39862</v>
      </c>
      <c r="D1083" s="71">
        <v>0.14899999999999999</v>
      </c>
      <c r="E1083" s="69">
        <v>12.94</v>
      </c>
      <c r="F1083" s="69">
        <v>4</v>
      </c>
      <c r="G1083" s="52">
        <v>48.5</v>
      </c>
      <c r="H1083" s="69">
        <v>62.62</v>
      </c>
      <c r="I1083" s="69">
        <v>8.17</v>
      </c>
      <c r="J1083" s="53">
        <v>85</v>
      </c>
      <c r="M1083" s="87">
        <v>1.6</v>
      </c>
      <c r="N1083" s="82">
        <v>19.336828571428569</v>
      </c>
      <c r="P1083" s="82">
        <v>1.4691358024691361</v>
      </c>
    </row>
    <row r="1084" spans="1:16" x14ac:dyDescent="0.2">
      <c r="A1084" t="s">
        <v>55</v>
      </c>
      <c r="B1084" s="220">
        <v>39862</v>
      </c>
      <c r="D1084" s="71">
        <v>0.95099999999999996</v>
      </c>
      <c r="E1084" s="69">
        <v>12.94</v>
      </c>
      <c r="F1084" s="69">
        <v>3.91</v>
      </c>
      <c r="G1084" s="52">
        <v>47.4</v>
      </c>
      <c r="H1084" s="69">
        <v>62.62</v>
      </c>
      <c r="I1084" s="69">
        <v>8.18</v>
      </c>
      <c r="J1084" s="53">
        <v>85</v>
      </c>
    </row>
    <row r="1085" spans="1:16" x14ac:dyDescent="0.2">
      <c r="A1085" t="s">
        <v>55</v>
      </c>
      <c r="B1085" s="220">
        <v>39862</v>
      </c>
      <c r="D1085" s="71">
        <v>1.9410000000000001</v>
      </c>
      <c r="E1085" s="69">
        <v>12.94</v>
      </c>
      <c r="F1085" s="69">
        <v>3.9</v>
      </c>
      <c r="G1085" s="52">
        <v>47.2</v>
      </c>
      <c r="H1085" s="69">
        <v>62.62</v>
      </c>
      <c r="I1085" s="69">
        <v>8.18</v>
      </c>
      <c r="J1085" s="53">
        <v>85</v>
      </c>
    </row>
    <row r="1086" spans="1:16" x14ac:dyDescent="0.2">
      <c r="A1086" t="s">
        <v>55</v>
      </c>
      <c r="B1086" s="220">
        <v>39862</v>
      </c>
      <c r="D1086" s="71">
        <v>2.9159999999999999</v>
      </c>
      <c r="E1086" s="69">
        <v>12.94</v>
      </c>
      <c r="F1086" s="69">
        <v>3.75</v>
      </c>
      <c r="G1086" s="52">
        <v>45.4</v>
      </c>
      <c r="H1086" s="69">
        <v>62.62</v>
      </c>
      <c r="I1086" s="69">
        <v>8.18</v>
      </c>
      <c r="J1086" s="53">
        <v>84</v>
      </c>
    </row>
    <row r="1087" spans="1:16" x14ac:dyDescent="0.2">
      <c r="A1087" t="s">
        <v>55</v>
      </c>
      <c r="B1087" s="220">
        <v>39862</v>
      </c>
      <c r="D1087" s="71">
        <v>3.9340000000000002</v>
      </c>
      <c r="E1087" s="69">
        <v>12.94</v>
      </c>
      <c r="F1087" s="69">
        <v>3.47</v>
      </c>
      <c r="G1087" s="52">
        <v>42</v>
      </c>
      <c r="H1087" s="69">
        <v>62.62</v>
      </c>
      <c r="I1087" s="69">
        <v>8.18</v>
      </c>
      <c r="J1087" s="53">
        <v>84</v>
      </c>
    </row>
    <row r="1088" spans="1:16" x14ac:dyDescent="0.2">
      <c r="A1088" t="s">
        <v>55</v>
      </c>
      <c r="B1088" s="220">
        <v>39862</v>
      </c>
      <c r="D1088" s="71">
        <v>4.9589999999999996</v>
      </c>
      <c r="E1088" s="69">
        <v>12.94</v>
      </c>
      <c r="F1088" s="69">
        <v>3.18</v>
      </c>
      <c r="G1088" s="52">
        <v>38.6</v>
      </c>
      <c r="H1088" s="69">
        <v>62.62</v>
      </c>
      <c r="I1088" s="69">
        <v>8.17</v>
      </c>
      <c r="J1088" s="53">
        <v>83</v>
      </c>
    </row>
    <row r="1089" spans="1:16" x14ac:dyDescent="0.2">
      <c r="A1089" t="s">
        <v>55</v>
      </c>
      <c r="B1089" s="220">
        <v>39862</v>
      </c>
      <c r="D1089" s="71">
        <v>6.0209999999999999</v>
      </c>
      <c r="E1089" s="69">
        <v>12.94</v>
      </c>
      <c r="F1089" s="69">
        <v>2.91</v>
      </c>
      <c r="G1089" s="52">
        <v>35.200000000000003</v>
      </c>
      <c r="H1089" s="69">
        <v>62.62</v>
      </c>
      <c r="I1089" s="69">
        <v>8.18</v>
      </c>
      <c r="J1089" s="53">
        <v>83</v>
      </c>
    </row>
    <row r="1090" spans="1:16" x14ac:dyDescent="0.2">
      <c r="A1090" t="s">
        <v>55</v>
      </c>
      <c r="B1090" s="220">
        <v>39862</v>
      </c>
      <c r="D1090" s="71">
        <v>6.97</v>
      </c>
      <c r="E1090" s="69">
        <v>12.94</v>
      </c>
      <c r="F1090" s="69">
        <v>2.4500000000000002</v>
      </c>
      <c r="G1090" s="52">
        <v>29.6</v>
      </c>
      <c r="H1090" s="69">
        <v>62.63</v>
      </c>
      <c r="I1090" s="69">
        <v>8.17</v>
      </c>
      <c r="J1090" s="53">
        <v>83</v>
      </c>
    </row>
    <row r="1091" spans="1:16" x14ac:dyDescent="0.2">
      <c r="A1091" t="s">
        <v>55</v>
      </c>
      <c r="B1091" s="220">
        <v>39862</v>
      </c>
      <c r="D1091" s="71">
        <v>8.0429999999999993</v>
      </c>
      <c r="E1091" s="69">
        <v>12.94</v>
      </c>
      <c r="F1091" s="69">
        <v>2.2200000000000002</v>
      </c>
      <c r="G1091" s="52">
        <v>26.9</v>
      </c>
      <c r="H1091" s="69">
        <v>62.63</v>
      </c>
      <c r="I1091" s="69">
        <v>8.17</v>
      </c>
      <c r="J1091" s="53">
        <v>82</v>
      </c>
    </row>
    <row r="1092" spans="1:16" x14ac:dyDescent="0.2">
      <c r="A1092" t="s">
        <v>55</v>
      </c>
      <c r="B1092" s="220">
        <v>39862</v>
      </c>
      <c r="D1092" s="71">
        <v>8.859</v>
      </c>
      <c r="E1092" s="69">
        <v>12.94</v>
      </c>
      <c r="F1092" s="69">
        <v>1.97</v>
      </c>
      <c r="G1092" s="52">
        <v>23.8</v>
      </c>
      <c r="H1092" s="69">
        <v>62.63</v>
      </c>
      <c r="I1092" s="69">
        <v>8.17</v>
      </c>
      <c r="J1092" s="53">
        <v>82</v>
      </c>
    </row>
    <row r="1093" spans="1:16" x14ac:dyDescent="0.2">
      <c r="A1093" t="s">
        <v>55</v>
      </c>
      <c r="B1093" s="220">
        <v>39862</v>
      </c>
      <c r="D1093" s="71">
        <v>9.7469999999999999</v>
      </c>
      <c r="E1093" s="69">
        <v>12.93</v>
      </c>
      <c r="F1093" s="69">
        <v>1.83</v>
      </c>
      <c r="G1093" s="52">
        <v>22.2</v>
      </c>
      <c r="H1093" s="69">
        <v>62.63</v>
      </c>
      <c r="I1093" s="69">
        <v>8.17</v>
      </c>
      <c r="J1093" s="53">
        <v>81</v>
      </c>
    </row>
    <row r="1094" spans="1:16" x14ac:dyDescent="0.2">
      <c r="A1094" t="s">
        <v>55</v>
      </c>
      <c r="B1094" s="220">
        <v>39862</v>
      </c>
      <c r="D1094" s="71">
        <v>10.999000000000001</v>
      </c>
      <c r="E1094" s="69">
        <v>12.93</v>
      </c>
      <c r="F1094" s="69">
        <v>1.98</v>
      </c>
      <c r="G1094" s="52">
        <v>24</v>
      </c>
      <c r="H1094" s="69">
        <v>62.63</v>
      </c>
      <c r="I1094" s="69">
        <v>8.17</v>
      </c>
      <c r="J1094" s="53">
        <v>81</v>
      </c>
    </row>
    <row r="1095" spans="1:16" x14ac:dyDescent="0.2">
      <c r="A1095" t="s">
        <v>55</v>
      </c>
      <c r="B1095" s="220">
        <v>39862</v>
      </c>
      <c r="D1095" s="71">
        <v>11.744</v>
      </c>
      <c r="E1095" s="69">
        <v>12.93</v>
      </c>
      <c r="F1095" s="69">
        <v>2.5299999999999998</v>
      </c>
      <c r="G1095" s="52">
        <v>30.7</v>
      </c>
      <c r="H1095" s="69">
        <v>62.63</v>
      </c>
      <c r="I1095" s="69">
        <v>8.17</v>
      </c>
      <c r="J1095" s="53">
        <v>79</v>
      </c>
    </row>
    <row r="1096" spans="1:16" x14ac:dyDescent="0.2">
      <c r="A1096" t="s">
        <v>55</v>
      </c>
      <c r="B1096" s="220">
        <v>39862</v>
      </c>
      <c r="D1096" s="71">
        <v>13.03</v>
      </c>
      <c r="E1096" s="69">
        <v>12.93</v>
      </c>
      <c r="F1096" s="69">
        <v>3.59</v>
      </c>
      <c r="G1096" s="52">
        <v>43.5</v>
      </c>
      <c r="H1096" s="69">
        <v>62.63</v>
      </c>
      <c r="I1096" s="69">
        <v>8.17</v>
      </c>
      <c r="J1096" s="53">
        <v>78</v>
      </c>
    </row>
    <row r="1097" spans="1:16" x14ac:dyDescent="0.2">
      <c r="A1097" t="s">
        <v>55</v>
      </c>
      <c r="B1097" s="220">
        <v>39862</v>
      </c>
      <c r="D1097" s="71">
        <v>14.12</v>
      </c>
      <c r="E1097" s="69">
        <v>12.93</v>
      </c>
      <c r="F1097" s="69">
        <v>5.18</v>
      </c>
      <c r="G1097" s="52">
        <v>62.8</v>
      </c>
      <c r="H1097" s="69">
        <v>62.63</v>
      </c>
      <c r="I1097" s="69">
        <v>8.17</v>
      </c>
      <c r="J1097" s="53">
        <v>83</v>
      </c>
    </row>
    <row r="1098" spans="1:16" x14ac:dyDescent="0.2">
      <c r="H1098" s="69"/>
    </row>
    <row r="1099" spans="1:16" x14ac:dyDescent="0.2">
      <c r="A1099" t="s">
        <v>58</v>
      </c>
      <c r="B1099" s="220">
        <v>39862</v>
      </c>
      <c r="D1099" s="71">
        <v>0.12</v>
      </c>
      <c r="E1099" s="69">
        <v>12.82</v>
      </c>
      <c r="F1099" s="69">
        <v>6.66</v>
      </c>
      <c r="G1099" s="52">
        <v>80.099999999999994</v>
      </c>
      <c r="H1099" s="69">
        <v>61.8</v>
      </c>
      <c r="I1099" s="69">
        <v>8.25</v>
      </c>
      <c r="J1099" s="53">
        <v>71</v>
      </c>
      <c r="M1099" s="87">
        <v>1</v>
      </c>
      <c r="N1099" s="82">
        <v>38.876942857142858</v>
      </c>
      <c r="P1099" s="82">
        <v>1.5890957446808509</v>
      </c>
    </row>
    <row r="1100" spans="1:16" x14ac:dyDescent="0.2">
      <c r="A1100" t="s">
        <v>58</v>
      </c>
      <c r="B1100" s="220">
        <v>39862</v>
      </c>
      <c r="D1100" s="71">
        <v>1.0649999999999999</v>
      </c>
      <c r="E1100" s="69">
        <v>12.79</v>
      </c>
      <c r="F1100" s="69">
        <v>6.27</v>
      </c>
      <c r="G1100" s="52">
        <v>75.400000000000006</v>
      </c>
      <c r="H1100" s="69">
        <v>61.79</v>
      </c>
      <c r="I1100" s="69">
        <v>8.24</v>
      </c>
      <c r="J1100" s="53">
        <v>70</v>
      </c>
    </row>
    <row r="1101" spans="1:16" x14ac:dyDescent="0.2">
      <c r="A1101" t="s">
        <v>58</v>
      </c>
      <c r="B1101" s="220">
        <v>39862</v>
      </c>
      <c r="D1101" s="71">
        <v>2.0419999999999998</v>
      </c>
      <c r="E1101" s="69">
        <v>12.7</v>
      </c>
      <c r="F1101" s="69">
        <v>5.88</v>
      </c>
      <c r="G1101" s="52">
        <v>70.7</v>
      </c>
      <c r="H1101" s="69">
        <v>61.81</v>
      </c>
      <c r="I1101" s="69">
        <v>8.24</v>
      </c>
      <c r="J1101" s="53">
        <v>70</v>
      </c>
    </row>
    <row r="1102" spans="1:16" x14ac:dyDescent="0.2">
      <c r="A1102" t="s">
        <v>58</v>
      </c>
      <c r="B1102" s="220">
        <v>39862</v>
      </c>
      <c r="D1102" s="71">
        <v>2.2090000000000001</v>
      </c>
      <c r="E1102" s="69">
        <v>12.67</v>
      </c>
      <c r="F1102" s="69">
        <v>5.4</v>
      </c>
      <c r="G1102" s="52">
        <v>64.8</v>
      </c>
      <c r="H1102" s="69">
        <v>61.81</v>
      </c>
      <c r="I1102" s="69">
        <v>8.23</v>
      </c>
      <c r="J1102" s="53">
        <v>69</v>
      </c>
    </row>
    <row r="1103" spans="1:16" x14ac:dyDescent="0.2">
      <c r="A1103" t="s">
        <v>58</v>
      </c>
      <c r="B1103" s="220">
        <v>39862</v>
      </c>
      <c r="D1103" s="71">
        <v>3.05</v>
      </c>
      <c r="E1103" s="69">
        <v>12.64</v>
      </c>
      <c r="F1103" s="69">
        <v>3.98</v>
      </c>
      <c r="G1103" s="52">
        <v>47.8</v>
      </c>
      <c r="H1103" s="69">
        <v>61.81</v>
      </c>
      <c r="I1103" s="69">
        <v>8.23</v>
      </c>
      <c r="J1103" s="53">
        <v>68</v>
      </c>
    </row>
    <row r="1104" spans="1:16" x14ac:dyDescent="0.2">
      <c r="A1104" t="s">
        <v>58</v>
      </c>
      <c r="B1104" s="220">
        <v>39862</v>
      </c>
      <c r="D1104" s="71">
        <v>4.0750000000000002</v>
      </c>
      <c r="E1104" s="69">
        <v>12.71</v>
      </c>
      <c r="F1104" s="69">
        <v>2.77</v>
      </c>
      <c r="G1104" s="52">
        <v>33.4</v>
      </c>
      <c r="H1104" s="69">
        <v>61.95</v>
      </c>
      <c r="I1104" s="69">
        <v>8.2100000000000009</v>
      </c>
      <c r="J1104" s="53">
        <v>67</v>
      </c>
    </row>
    <row r="1105" spans="1:16" x14ac:dyDescent="0.2">
      <c r="A1105" t="s">
        <v>58</v>
      </c>
      <c r="B1105" s="220">
        <v>39862</v>
      </c>
      <c r="D1105" s="71">
        <v>5.1479999999999997</v>
      </c>
      <c r="E1105" s="69">
        <v>12.78</v>
      </c>
      <c r="F1105" s="69">
        <v>2.4300000000000002</v>
      </c>
      <c r="G1105" s="52">
        <v>29.2</v>
      </c>
      <c r="H1105" s="69">
        <v>62.11</v>
      </c>
      <c r="I1105" s="69">
        <v>8.2200000000000006</v>
      </c>
      <c r="J1105" s="53">
        <v>66</v>
      </c>
    </row>
    <row r="1106" spans="1:16" x14ac:dyDescent="0.2">
      <c r="A1106" t="s">
        <v>58</v>
      </c>
      <c r="B1106" s="220">
        <v>39862</v>
      </c>
      <c r="D1106" s="71">
        <v>6.2409999999999997</v>
      </c>
      <c r="E1106" s="69">
        <v>12.87</v>
      </c>
      <c r="F1106" s="69">
        <v>1.95</v>
      </c>
      <c r="G1106" s="52">
        <v>23.5</v>
      </c>
      <c r="H1106" s="69">
        <v>62.29</v>
      </c>
      <c r="I1106" s="69">
        <v>8.1999999999999993</v>
      </c>
      <c r="J1106" s="53">
        <v>64</v>
      </c>
    </row>
    <row r="1107" spans="1:16" x14ac:dyDescent="0.2">
      <c r="A1107" t="s">
        <v>58</v>
      </c>
      <c r="B1107" s="220">
        <v>39862</v>
      </c>
      <c r="D1107" s="71">
        <v>6.9180000000000001</v>
      </c>
      <c r="E1107" s="69">
        <v>12.88</v>
      </c>
      <c r="F1107" s="69">
        <v>1.54</v>
      </c>
      <c r="G1107" s="52">
        <v>18.600000000000001</v>
      </c>
      <c r="H1107" s="69">
        <v>62.42</v>
      </c>
      <c r="I1107" s="69">
        <v>8.1999999999999993</v>
      </c>
      <c r="J1107" s="53">
        <v>62</v>
      </c>
    </row>
    <row r="1108" spans="1:16" x14ac:dyDescent="0.2">
      <c r="A1108" t="s">
        <v>58</v>
      </c>
      <c r="B1108" s="220">
        <v>39862</v>
      </c>
      <c r="D1108" s="71">
        <v>7.907</v>
      </c>
      <c r="E1108" s="69">
        <v>12.88</v>
      </c>
      <c r="F1108" s="69">
        <v>1.18</v>
      </c>
      <c r="G1108" s="52">
        <v>14.3</v>
      </c>
      <c r="H1108" s="69">
        <v>62.5</v>
      </c>
      <c r="I1108" s="69">
        <v>8.2100000000000009</v>
      </c>
      <c r="J1108" s="53">
        <v>60</v>
      </c>
    </row>
    <row r="1109" spans="1:16" x14ac:dyDescent="0.2">
      <c r="A1109" t="s">
        <v>58</v>
      </c>
      <c r="B1109" s="220">
        <v>39862</v>
      </c>
      <c r="D1109" s="71">
        <v>8.9740000000000002</v>
      </c>
      <c r="E1109" s="69">
        <v>12.93</v>
      </c>
      <c r="F1109" s="69">
        <v>1.47</v>
      </c>
      <c r="G1109" s="52">
        <v>16.8</v>
      </c>
      <c r="H1109" s="69">
        <v>50.24</v>
      </c>
      <c r="I1109" s="69">
        <v>8.2200000000000006</v>
      </c>
      <c r="J1109" s="53">
        <v>59</v>
      </c>
    </row>
    <row r="1110" spans="1:16" x14ac:dyDescent="0.2">
      <c r="A1110" t="s">
        <v>58</v>
      </c>
      <c r="B1110" s="220">
        <v>39862</v>
      </c>
      <c r="D1110" s="71">
        <v>10.067</v>
      </c>
      <c r="E1110" s="69">
        <v>12.93</v>
      </c>
      <c r="F1110" s="69">
        <v>1.98</v>
      </c>
      <c r="G1110" s="52">
        <v>24</v>
      </c>
      <c r="H1110" s="69">
        <v>62.53</v>
      </c>
      <c r="I1110" s="69">
        <v>8.2100000000000009</v>
      </c>
      <c r="J1110" s="53">
        <v>58</v>
      </c>
    </row>
    <row r="1111" spans="1:16" x14ac:dyDescent="0.2">
      <c r="A1111" t="s">
        <v>58</v>
      </c>
      <c r="B1111" s="220">
        <v>39862</v>
      </c>
      <c r="D1111" s="71">
        <v>11.037000000000001</v>
      </c>
      <c r="E1111" s="69">
        <v>12.92</v>
      </c>
      <c r="F1111" s="69">
        <v>2.57</v>
      </c>
      <c r="G1111" s="52">
        <v>31.2</v>
      </c>
      <c r="H1111" s="69">
        <v>62.52</v>
      </c>
      <c r="I1111" s="69">
        <v>8.1999999999999993</v>
      </c>
      <c r="J1111" s="53">
        <v>57</v>
      </c>
    </row>
    <row r="1112" spans="1:16" x14ac:dyDescent="0.2">
      <c r="A1112" t="s">
        <v>58</v>
      </c>
      <c r="B1112" s="220">
        <v>39862</v>
      </c>
      <c r="D1112" s="71">
        <v>11.932</v>
      </c>
      <c r="E1112" s="69">
        <v>12.92</v>
      </c>
      <c r="F1112" s="69">
        <v>3.14</v>
      </c>
      <c r="G1112" s="52">
        <v>38</v>
      </c>
      <c r="H1112" s="69">
        <v>62.53</v>
      </c>
      <c r="I1112" s="69">
        <v>8.2100000000000009</v>
      </c>
      <c r="J1112" s="53">
        <v>57</v>
      </c>
    </row>
    <row r="1113" spans="1:16" x14ac:dyDescent="0.2">
      <c r="A1113" t="s">
        <v>58</v>
      </c>
      <c r="B1113" s="220">
        <v>39862</v>
      </c>
      <c r="D1113" s="71">
        <v>12.305</v>
      </c>
      <c r="E1113" s="69">
        <v>12.92</v>
      </c>
      <c r="F1113" s="69">
        <v>4.3</v>
      </c>
      <c r="G1113" s="52">
        <v>51.9</v>
      </c>
      <c r="H1113" s="69">
        <v>61.79</v>
      </c>
      <c r="I1113" s="69">
        <v>8.1999999999999993</v>
      </c>
      <c r="J1113" s="53">
        <v>70</v>
      </c>
    </row>
    <row r="1114" spans="1:16" x14ac:dyDescent="0.2">
      <c r="H1114" s="69"/>
    </row>
    <row r="1115" spans="1:16" x14ac:dyDescent="0.2">
      <c r="A1115" t="s">
        <v>61</v>
      </c>
      <c r="B1115" s="220">
        <v>39862</v>
      </c>
      <c r="D1115" s="71">
        <v>0.106</v>
      </c>
      <c r="E1115" s="69">
        <v>13.24</v>
      </c>
      <c r="F1115" s="69">
        <v>6.37</v>
      </c>
      <c r="G1115" s="52">
        <v>77.5</v>
      </c>
      <c r="H1115" s="69">
        <v>62.43</v>
      </c>
      <c r="I1115" s="69">
        <v>8.16</v>
      </c>
      <c r="J1115" s="53">
        <v>79</v>
      </c>
      <c r="M1115" s="87">
        <v>1.7</v>
      </c>
      <c r="N1115" s="82">
        <v>22.461660000000002</v>
      </c>
      <c r="P1115" s="82">
        <v>1.5114854517611027</v>
      </c>
    </row>
    <row r="1116" spans="1:16" x14ac:dyDescent="0.2">
      <c r="A1116" t="s">
        <v>61</v>
      </c>
      <c r="B1116" s="220">
        <v>39862</v>
      </c>
      <c r="D1116" s="71">
        <v>1.0309999999999999</v>
      </c>
      <c r="E1116" s="69">
        <v>13.18</v>
      </c>
      <c r="F1116" s="69">
        <v>6.63</v>
      </c>
      <c r="G1116" s="52">
        <v>80.599999999999994</v>
      </c>
      <c r="H1116" s="69">
        <v>62.43</v>
      </c>
      <c r="I1116" s="69">
        <v>8.16</v>
      </c>
      <c r="J1116" s="53">
        <v>79</v>
      </c>
    </row>
    <row r="1117" spans="1:16" x14ac:dyDescent="0.2">
      <c r="A1117" t="s">
        <v>61</v>
      </c>
      <c r="B1117" s="220">
        <v>39862</v>
      </c>
      <c r="D1117" s="71">
        <v>2.06</v>
      </c>
      <c r="E1117" s="69">
        <v>12.92</v>
      </c>
      <c r="F1117" s="69">
        <v>6.53</v>
      </c>
      <c r="G1117" s="52">
        <v>78.900000000000006</v>
      </c>
      <c r="H1117" s="69">
        <v>62.49</v>
      </c>
      <c r="I1117" s="69">
        <v>8.18</v>
      </c>
      <c r="J1117" s="53">
        <v>79</v>
      </c>
    </row>
    <row r="1118" spans="1:16" x14ac:dyDescent="0.2">
      <c r="A1118" t="s">
        <v>61</v>
      </c>
      <c r="B1118" s="220">
        <v>39862</v>
      </c>
      <c r="D1118" s="71">
        <v>3.2650000000000001</v>
      </c>
      <c r="E1118" s="69">
        <v>12.9</v>
      </c>
      <c r="F1118" s="69">
        <v>6.27</v>
      </c>
      <c r="G1118" s="52">
        <v>75.7</v>
      </c>
      <c r="H1118" s="69">
        <v>62.5</v>
      </c>
      <c r="I1118" s="69">
        <v>8.17</v>
      </c>
      <c r="J1118" s="53">
        <v>79</v>
      </c>
    </row>
    <row r="1119" spans="1:16" x14ac:dyDescent="0.2">
      <c r="A1119" t="s">
        <v>61</v>
      </c>
      <c r="B1119" s="220">
        <v>39862</v>
      </c>
      <c r="D1119" s="71">
        <v>4.0490000000000004</v>
      </c>
      <c r="E1119" s="69">
        <v>12.89</v>
      </c>
      <c r="F1119" s="69">
        <v>6.14</v>
      </c>
      <c r="G1119" s="52">
        <v>74.099999999999994</v>
      </c>
      <c r="H1119" s="69">
        <v>62.5</v>
      </c>
      <c r="I1119" s="69">
        <v>8.17</v>
      </c>
      <c r="J1119" s="53">
        <v>78</v>
      </c>
    </row>
    <row r="1120" spans="1:16" x14ac:dyDescent="0.2">
      <c r="A1120" t="s">
        <v>61</v>
      </c>
      <c r="B1120" s="220">
        <v>39862</v>
      </c>
      <c r="D1120" s="71">
        <v>5.0759999999999996</v>
      </c>
      <c r="E1120" s="69">
        <v>12.9</v>
      </c>
      <c r="F1120" s="69">
        <v>6.02</v>
      </c>
      <c r="G1120" s="52">
        <v>72.7</v>
      </c>
      <c r="H1120" s="69">
        <v>62.51</v>
      </c>
      <c r="I1120" s="69">
        <v>8.18</v>
      </c>
      <c r="J1120" s="53">
        <v>78</v>
      </c>
    </row>
    <row r="1121" spans="1:13" x14ac:dyDescent="0.2">
      <c r="A1121" t="s">
        <v>61</v>
      </c>
      <c r="B1121" s="220">
        <v>39862</v>
      </c>
      <c r="D1121" s="71">
        <v>5.774</v>
      </c>
      <c r="E1121" s="69">
        <v>12.91</v>
      </c>
      <c r="F1121" s="69">
        <v>6.02</v>
      </c>
      <c r="G1121" s="52">
        <v>72.8</v>
      </c>
      <c r="H1121" s="69">
        <v>62.51</v>
      </c>
      <c r="I1121" s="69">
        <v>8.18</v>
      </c>
      <c r="J1121" s="53">
        <v>77</v>
      </c>
    </row>
    <row r="1122" spans="1:13" x14ac:dyDescent="0.2">
      <c r="A1122" t="s">
        <v>61</v>
      </c>
      <c r="B1122" s="220">
        <v>39862</v>
      </c>
      <c r="D1122" s="71">
        <v>7.1959999999999997</v>
      </c>
      <c r="E1122" s="69">
        <v>12.9</v>
      </c>
      <c r="F1122" s="69">
        <v>5.87</v>
      </c>
      <c r="G1122" s="52">
        <v>70.900000000000006</v>
      </c>
      <c r="H1122" s="69">
        <v>62.52</v>
      </c>
      <c r="I1122" s="69">
        <v>8.18</v>
      </c>
      <c r="J1122" s="53">
        <v>77</v>
      </c>
    </row>
    <row r="1123" spans="1:13" x14ac:dyDescent="0.2">
      <c r="A1123" t="s">
        <v>61</v>
      </c>
      <c r="B1123" s="220">
        <v>39862</v>
      </c>
      <c r="D1123" s="71">
        <v>7.7409999999999997</v>
      </c>
      <c r="E1123" s="69">
        <v>12.9</v>
      </c>
      <c r="F1123" s="69">
        <v>5.84</v>
      </c>
      <c r="G1123" s="52">
        <v>70.599999999999994</v>
      </c>
      <c r="H1123" s="69">
        <v>62.52</v>
      </c>
      <c r="I1123" s="69">
        <v>8.19</v>
      </c>
      <c r="J1123" s="53">
        <v>76</v>
      </c>
    </row>
    <row r="1124" spans="1:13" x14ac:dyDescent="0.2">
      <c r="A1124" t="s">
        <v>61</v>
      </c>
      <c r="B1124" s="220">
        <v>39862</v>
      </c>
      <c r="D1124" s="71">
        <v>9.0139999999999993</v>
      </c>
      <c r="E1124" s="69">
        <v>12.89</v>
      </c>
      <c r="F1124" s="69">
        <v>5.89</v>
      </c>
      <c r="G1124" s="52">
        <v>71.2</v>
      </c>
      <c r="H1124" s="69">
        <v>62.52</v>
      </c>
      <c r="I1124" s="69">
        <v>8.19</v>
      </c>
      <c r="J1124" s="53">
        <v>76</v>
      </c>
    </row>
    <row r="1125" spans="1:13" x14ac:dyDescent="0.2">
      <c r="A1125" t="s">
        <v>61</v>
      </c>
      <c r="B1125" s="220">
        <v>39862</v>
      </c>
      <c r="D1125" s="71">
        <v>9.9860000000000007</v>
      </c>
      <c r="E1125" s="69">
        <v>12.85</v>
      </c>
      <c r="F1125" s="69">
        <v>5.65</v>
      </c>
      <c r="G1125" s="52">
        <v>68.2</v>
      </c>
      <c r="H1125" s="69">
        <v>62.54</v>
      </c>
      <c r="I1125" s="69">
        <v>8.19</v>
      </c>
      <c r="J1125" s="53">
        <v>75</v>
      </c>
    </row>
    <row r="1126" spans="1:13" x14ac:dyDescent="0.2">
      <c r="A1126" t="s">
        <v>61</v>
      </c>
      <c r="B1126" s="220">
        <v>39862</v>
      </c>
      <c r="D1126" s="71">
        <v>11.111000000000001</v>
      </c>
      <c r="E1126" s="69">
        <v>12.83</v>
      </c>
      <c r="F1126" s="69">
        <v>5.51</v>
      </c>
      <c r="G1126" s="52">
        <v>66.5</v>
      </c>
      <c r="H1126" s="69">
        <v>62.55</v>
      </c>
      <c r="I1126" s="69">
        <v>8.1999999999999993</v>
      </c>
      <c r="J1126" s="53">
        <v>75</v>
      </c>
      <c r="M1126" s="231"/>
    </row>
    <row r="1127" spans="1:13" x14ac:dyDescent="0.2">
      <c r="A1127" t="s">
        <v>61</v>
      </c>
      <c r="B1127" s="220">
        <v>39862</v>
      </c>
      <c r="D1127" s="71">
        <v>12.234999999999999</v>
      </c>
      <c r="E1127" s="69">
        <v>12.83</v>
      </c>
      <c r="F1127" s="69">
        <v>5.26</v>
      </c>
      <c r="G1127" s="52">
        <v>63.4</v>
      </c>
      <c r="H1127" s="69">
        <v>62.55</v>
      </c>
      <c r="I1127" s="69">
        <v>8.19</v>
      </c>
      <c r="J1127" s="53">
        <v>75</v>
      </c>
    </row>
    <row r="1128" spans="1:13" x14ac:dyDescent="0.2">
      <c r="A1128" t="s">
        <v>61</v>
      </c>
      <c r="B1128" s="220">
        <v>39862</v>
      </c>
      <c r="D1128" s="71">
        <v>13.223000000000001</v>
      </c>
      <c r="E1128" s="69">
        <v>12.83</v>
      </c>
      <c r="F1128" s="69">
        <v>4.84</v>
      </c>
      <c r="G1128" s="52">
        <v>58.3</v>
      </c>
      <c r="H1128" s="69">
        <v>62.55</v>
      </c>
      <c r="I1128" s="69">
        <v>8.19</v>
      </c>
      <c r="J1128" s="53">
        <v>74</v>
      </c>
      <c r="M1128" s="231"/>
    </row>
    <row r="1129" spans="1:13" x14ac:dyDescent="0.2">
      <c r="A1129" t="s">
        <v>61</v>
      </c>
      <c r="B1129" s="220">
        <v>39862</v>
      </c>
      <c r="D1129" s="71">
        <v>14.093999999999999</v>
      </c>
      <c r="E1129" s="69">
        <v>12.83</v>
      </c>
      <c r="F1129" s="69">
        <v>4.62</v>
      </c>
      <c r="G1129" s="52">
        <v>55.6</v>
      </c>
      <c r="H1129" s="69">
        <v>62.35</v>
      </c>
      <c r="I1129" s="69">
        <v>8.19</v>
      </c>
      <c r="J1129" s="53">
        <v>80</v>
      </c>
    </row>
    <row r="1132" spans="1:13" x14ac:dyDescent="0.2">
      <c r="A1132" t="s">
        <v>7</v>
      </c>
      <c r="B1132" s="220">
        <v>39966</v>
      </c>
      <c r="D1132" s="71">
        <v>0.21</v>
      </c>
      <c r="E1132">
        <v>26.86</v>
      </c>
      <c r="F1132">
        <v>6.37</v>
      </c>
      <c r="G1132">
        <v>80.400000000000006</v>
      </c>
      <c r="H1132" s="71">
        <v>2.77</v>
      </c>
      <c r="I1132">
        <v>7.74</v>
      </c>
      <c r="J1132" s="137" t="s">
        <v>349</v>
      </c>
      <c r="M1132" s="80">
        <v>0.2</v>
      </c>
    </row>
    <row r="1133" spans="1:13" x14ac:dyDescent="0.2">
      <c r="D1133" s="71"/>
    </row>
    <row r="1134" spans="1:13" x14ac:dyDescent="0.2">
      <c r="A1134" t="s">
        <v>36</v>
      </c>
      <c r="B1134" s="220">
        <v>39966</v>
      </c>
      <c r="D1134" s="71">
        <v>0.70199999999999996</v>
      </c>
      <c r="E1134">
        <v>26.83</v>
      </c>
      <c r="F1134">
        <v>6.82</v>
      </c>
      <c r="G1134">
        <v>86.6</v>
      </c>
      <c r="H1134">
        <v>4.6840000000000002</v>
      </c>
      <c r="I1134">
        <v>7.89</v>
      </c>
      <c r="M1134" s="80">
        <v>0.2</v>
      </c>
    </row>
    <row r="1135" spans="1:13" x14ac:dyDescent="0.2">
      <c r="D1135" s="71"/>
    </row>
    <row r="1136" spans="1:13" x14ac:dyDescent="0.2">
      <c r="A1136" t="s">
        <v>72</v>
      </c>
      <c r="B1136" s="220">
        <v>39965</v>
      </c>
      <c r="D1136" s="71">
        <v>0.59299999999999997</v>
      </c>
      <c r="E1136">
        <v>28.01</v>
      </c>
      <c r="F1136">
        <v>6.91</v>
      </c>
      <c r="G1136">
        <v>88.7</v>
      </c>
      <c r="H1136">
        <v>1.8320000000000001</v>
      </c>
      <c r="I1136">
        <v>7.92</v>
      </c>
      <c r="M1136" s="80">
        <v>0.4</v>
      </c>
    </row>
    <row r="1137" spans="1:17" x14ac:dyDescent="0.2">
      <c r="D1137" s="71"/>
    </row>
    <row r="1138" spans="1:17" x14ac:dyDescent="0.2">
      <c r="A1138" t="s">
        <v>55</v>
      </c>
      <c r="B1138" s="220">
        <v>39966</v>
      </c>
      <c r="D1138" s="71">
        <v>0.14399999999999999</v>
      </c>
      <c r="E1138">
        <v>26.75</v>
      </c>
      <c r="F1138">
        <v>3.38</v>
      </c>
      <c r="G1138" s="52">
        <v>53</v>
      </c>
      <c r="H1138" s="69">
        <v>60.41</v>
      </c>
      <c r="I1138" s="69">
        <v>8.3000000000000007</v>
      </c>
      <c r="M1138" s="143">
        <v>1.6</v>
      </c>
      <c r="N1138" s="230">
        <v>17.109659999999998</v>
      </c>
      <c r="O1138" s="230">
        <v>15.086369230769227</v>
      </c>
      <c r="P1138" s="186">
        <v>1.5843881856540085</v>
      </c>
      <c r="Q1138" s="186">
        <v>1.5808823529411762</v>
      </c>
    </row>
    <row r="1139" spans="1:17" x14ac:dyDescent="0.2">
      <c r="A1139" t="s">
        <v>55</v>
      </c>
      <c r="B1139" s="220">
        <v>39966</v>
      </c>
      <c r="D1139" s="71">
        <v>1.1040000000000001</v>
      </c>
      <c r="E1139">
        <v>26.75</v>
      </c>
      <c r="F1139">
        <v>3.27</v>
      </c>
      <c r="G1139" s="52">
        <v>51.3</v>
      </c>
      <c r="H1139" s="69">
        <v>60.42</v>
      </c>
      <c r="I1139" s="69">
        <v>8.3000000000000007</v>
      </c>
      <c r="N1139" s="185"/>
      <c r="O1139" s="185"/>
      <c r="P1139" s="80"/>
      <c r="Q1139" s="80"/>
    </row>
    <row r="1140" spans="1:17" x14ac:dyDescent="0.2">
      <c r="A1140" t="s">
        <v>55</v>
      </c>
      <c r="B1140" s="220">
        <v>39966</v>
      </c>
      <c r="D1140" s="71">
        <v>2.2160000000000002</v>
      </c>
      <c r="E1140">
        <v>26.73</v>
      </c>
      <c r="F1140">
        <v>3.21</v>
      </c>
      <c r="G1140" s="52">
        <v>50.2</v>
      </c>
      <c r="H1140" s="69">
        <v>60.43</v>
      </c>
      <c r="I1140" s="69">
        <v>8.3000000000000007</v>
      </c>
      <c r="N1140" s="185"/>
      <c r="O1140" s="185"/>
      <c r="P1140" s="80"/>
      <c r="Q1140" s="80"/>
    </row>
    <row r="1141" spans="1:17" x14ac:dyDescent="0.2">
      <c r="A1141" t="s">
        <v>55</v>
      </c>
      <c r="B1141" s="220">
        <v>39966</v>
      </c>
      <c r="D1141" s="71">
        <v>3.113</v>
      </c>
      <c r="E1141">
        <v>26.73</v>
      </c>
      <c r="F1141">
        <v>3.33</v>
      </c>
      <c r="G1141" s="52">
        <v>49.9</v>
      </c>
      <c r="H1141" s="69">
        <v>49.48</v>
      </c>
      <c r="I1141" s="69">
        <v>8.3000000000000007</v>
      </c>
      <c r="N1141" s="185"/>
      <c r="O1141" s="185"/>
      <c r="P1141" s="80"/>
      <c r="Q1141" s="80"/>
    </row>
    <row r="1142" spans="1:17" x14ac:dyDescent="0.2">
      <c r="A1142" t="s">
        <v>55</v>
      </c>
      <c r="B1142" s="220">
        <v>39966</v>
      </c>
      <c r="D1142" s="71">
        <v>4.0250000000000004</v>
      </c>
      <c r="E1142">
        <v>26.71</v>
      </c>
      <c r="F1142">
        <v>3.19</v>
      </c>
      <c r="G1142" s="52">
        <v>49.9</v>
      </c>
      <c r="H1142" s="69">
        <v>60.43</v>
      </c>
      <c r="I1142" s="69">
        <v>8.3000000000000007</v>
      </c>
      <c r="N1142" s="185"/>
      <c r="O1142" s="185"/>
      <c r="P1142" s="80"/>
      <c r="Q1142" s="80"/>
    </row>
    <row r="1143" spans="1:17" x14ac:dyDescent="0.2">
      <c r="A1143" t="s">
        <v>55</v>
      </c>
      <c r="B1143" s="220">
        <v>39966</v>
      </c>
      <c r="D1143" s="71">
        <v>5.1130000000000004</v>
      </c>
      <c r="E1143">
        <v>26.69</v>
      </c>
      <c r="F1143">
        <v>3.16</v>
      </c>
      <c r="G1143" s="52">
        <v>49.5</v>
      </c>
      <c r="H1143" s="69">
        <v>60.44</v>
      </c>
      <c r="I1143" s="69">
        <v>8.3000000000000007</v>
      </c>
      <c r="N1143" s="185"/>
      <c r="O1143" s="185"/>
      <c r="P1143" s="80"/>
      <c r="Q1143" s="80"/>
    </row>
    <row r="1144" spans="1:17" x14ac:dyDescent="0.2">
      <c r="A1144" t="s">
        <v>55</v>
      </c>
      <c r="B1144" s="220">
        <v>39966</v>
      </c>
      <c r="D1144" s="71">
        <v>6.2149999999999999</v>
      </c>
      <c r="E1144">
        <v>24.16</v>
      </c>
      <c r="F1144">
        <v>1.66</v>
      </c>
      <c r="G1144" s="52">
        <v>25</v>
      </c>
      <c r="H1144" s="69">
        <v>59.9</v>
      </c>
      <c r="I1144" s="69">
        <v>8.16</v>
      </c>
      <c r="N1144" s="185"/>
      <c r="O1144" s="185"/>
      <c r="P1144" s="80"/>
      <c r="Q1144" s="80"/>
    </row>
    <row r="1145" spans="1:17" x14ac:dyDescent="0.2">
      <c r="A1145" t="s">
        <v>55</v>
      </c>
      <c r="B1145" s="220">
        <v>39966</v>
      </c>
      <c r="D1145" s="71">
        <v>7.1539999999999999</v>
      </c>
      <c r="E1145">
        <v>23.34</v>
      </c>
      <c r="F1145">
        <v>0.62</v>
      </c>
      <c r="G1145" s="52">
        <v>9.1999999999999993</v>
      </c>
      <c r="H1145" s="69">
        <v>59.96</v>
      </c>
      <c r="I1145" s="69">
        <v>8.1300000000000008</v>
      </c>
      <c r="N1145" s="185"/>
      <c r="O1145" s="185"/>
      <c r="P1145" s="80"/>
      <c r="Q1145" s="80"/>
    </row>
    <row r="1146" spans="1:17" x14ac:dyDescent="0.2">
      <c r="A1146" t="s">
        <v>55</v>
      </c>
      <c r="B1146" s="220">
        <v>39966</v>
      </c>
      <c r="D1146" s="71">
        <v>8.077</v>
      </c>
      <c r="E1146">
        <v>22.73</v>
      </c>
      <c r="F1146">
        <v>0.44</v>
      </c>
      <c r="G1146" s="52">
        <v>6.5</v>
      </c>
      <c r="H1146" s="69">
        <v>59.74</v>
      </c>
      <c r="I1146" s="69">
        <v>8.09</v>
      </c>
      <c r="N1146" s="185"/>
      <c r="O1146" s="185"/>
      <c r="P1146" s="80"/>
      <c r="Q1146" s="80"/>
    </row>
    <row r="1147" spans="1:17" x14ac:dyDescent="0.2">
      <c r="A1147" t="s">
        <v>55</v>
      </c>
      <c r="B1147" s="220">
        <v>39966</v>
      </c>
      <c r="D1147" s="71">
        <v>9.2460000000000004</v>
      </c>
      <c r="E1147">
        <v>21.73</v>
      </c>
      <c r="F1147">
        <v>0.36</v>
      </c>
      <c r="G1147" s="52">
        <v>5.0999999999999996</v>
      </c>
      <c r="H1147" s="69">
        <v>59.52</v>
      </c>
      <c r="I1147" s="69">
        <v>8.0500000000000007</v>
      </c>
      <c r="N1147" s="185"/>
      <c r="O1147" s="185"/>
      <c r="P1147" s="80"/>
      <c r="Q1147" s="80"/>
    </row>
    <row r="1148" spans="1:17" x14ac:dyDescent="0.2">
      <c r="A1148" t="s">
        <v>55</v>
      </c>
      <c r="B1148" s="220">
        <v>39966</v>
      </c>
      <c r="D1148" s="71">
        <v>10.223000000000001</v>
      </c>
      <c r="E1148" s="69">
        <v>21.33</v>
      </c>
      <c r="F1148" s="69">
        <v>0.3</v>
      </c>
      <c r="G1148" s="52">
        <v>4.3</v>
      </c>
      <c r="H1148" s="69">
        <v>59.73</v>
      </c>
      <c r="I1148" s="69">
        <v>8.0299999999999994</v>
      </c>
      <c r="N1148" s="185"/>
      <c r="O1148" s="185"/>
      <c r="P1148" s="80"/>
      <c r="Q1148" s="80"/>
    </row>
    <row r="1149" spans="1:17" x14ac:dyDescent="0.2">
      <c r="A1149" t="s">
        <v>55</v>
      </c>
      <c r="B1149" s="220">
        <v>39966</v>
      </c>
      <c r="D1149" s="71">
        <v>11.061</v>
      </c>
      <c r="E1149" s="69">
        <v>21.17</v>
      </c>
      <c r="F1149" s="69">
        <v>0.25</v>
      </c>
      <c r="G1149" s="52">
        <v>3.5</v>
      </c>
      <c r="H1149" s="69">
        <v>59.73</v>
      </c>
      <c r="I1149" s="69">
        <v>8.0299999999999994</v>
      </c>
      <c r="N1149" s="185"/>
      <c r="O1149" s="185"/>
      <c r="P1149" s="80"/>
      <c r="Q1149" s="80"/>
    </row>
    <row r="1150" spans="1:17" x14ac:dyDescent="0.2">
      <c r="A1150" t="s">
        <v>55</v>
      </c>
      <c r="B1150" s="220">
        <v>39966</v>
      </c>
      <c r="D1150" s="71">
        <v>12.086</v>
      </c>
      <c r="E1150" s="69">
        <v>21.15</v>
      </c>
      <c r="F1150" s="69">
        <v>0.23</v>
      </c>
      <c r="G1150" s="52">
        <v>3.3</v>
      </c>
      <c r="H1150" s="69">
        <v>59.71</v>
      </c>
      <c r="I1150" s="69">
        <v>8.0399999999999991</v>
      </c>
      <c r="N1150" s="185"/>
      <c r="O1150" s="185"/>
      <c r="P1150" s="80"/>
      <c r="Q1150" s="80"/>
    </row>
    <row r="1151" spans="1:17" x14ac:dyDescent="0.2">
      <c r="A1151" t="s">
        <v>55</v>
      </c>
      <c r="B1151" s="220">
        <v>39966</v>
      </c>
      <c r="D1151" s="71">
        <v>13.042</v>
      </c>
      <c r="E1151" s="69">
        <v>21.13</v>
      </c>
      <c r="F1151" s="69">
        <v>0.21</v>
      </c>
      <c r="G1151" s="52">
        <v>2.9</v>
      </c>
      <c r="H1151" s="69">
        <v>59.73</v>
      </c>
      <c r="I1151" s="69">
        <v>8.02</v>
      </c>
      <c r="N1151" s="185"/>
      <c r="O1151" s="185"/>
      <c r="P1151" s="80"/>
      <c r="Q1151" s="80"/>
    </row>
    <row r="1152" spans="1:17" x14ac:dyDescent="0.2">
      <c r="A1152" t="s">
        <v>55</v>
      </c>
      <c r="B1152" s="220">
        <v>39966</v>
      </c>
      <c r="D1152" s="71">
        <v>14.089</v>
      </c>
      <c r="E1152" s="69">
        <v>21.13</v>
      </c>
      <c r="F1152" s="69">
        <v>0.19</v>
      </c>
      <c r="G1152" s="52">
        <v>2.7</v>
      </c>
      <c r="H1152" s="69">
        <v>59.73</v>
      </c>
      <c r="I1152" s="69">
        <v>7.91</v>
      </c>
      <c r="N1152" s="185"/>
      <c r="O1152" s="185"/>
      <c r="P1152" s="80"/>
      <c r="Q1152" s="80"/>
    </row>
    <row r="1153" spans="1:17" x14ac:dyDescent="0.2">
      <c r="A1153" t="s">
        <v>55</v>
      </c>
      <c r="B1153" s="220">
        <v>39966</v>
      </c>
      <c r="D1153" s="71">
        <v>14.194000000000001</v>
      </c>
      <c r="E1153" s="69">
        <v>21.12</v>
      </c>
      <c r="F1153" s="69">
        <v>0.18</v>
      </c>
      <c r="G1153" s="52">
        <v>2.5</v>
      </c>
      <c r="H1153" s="69">
        <v>59.55</v>
      </c>
      <c r="I1153" s="69">
        <v>7.8</v>
      </c>
      <c r="N1153" s="185"/>
      <c r="O1153" s="185"/>
      <c r="P1153" s="80"/>
      <c r="Q1153" s="80"/>
    </row>
    <row r="1154" spans="1:17" x14ac:dyDescent="0.2">
      <c r="D1154" s="71"/>
      <c r="E1154" s="69"/>
      <c r="F1154" s="69"/>
      <c r="G1154" s="52"/>
      <c r="N1154" s="185"/>
      <c r="O1154" s="185"/>
      <c r="P1154" s="80"/>
      <c r="Q1154" s="80"/>
    </row>
    <row r="1155" spans="1:17" x14ac:dyDescent="0.2">
      <c r="A1155" t="s">
        <v>58</v>
      </c>
      <c r="B1155" s="220">
        <v>39966</v>
      </c>
      <c r="D1155" s="71">
        <v>0.10100000000000001</v>
      </c>
      <c r="E1155" s="69">
        <v>27.92</v>
      </c>
      <c r="F1155" s="69">
        <v>4.59</v>
      </c>
      <c r="G1155" s="52">
        <v>73.2</v>
      </c>
      <c r="H1155">
        <v>59.89</v>
      </c>
      <c r="I1155">
        <v>8.33</v>
      </c>
      <c r="M1155" s="232">
        <v>1.5</v>
      </c>
      <c r="N1155" s="186">
        <v>40.549639999999997</v>
      </c>
      <c r="O1155" s="186">
        <v>17.277723076923071</v>
      </c>
      <c r="P1155" s="186">
        <v>1.6105072463768118</v>
      </c>
      <c r="Q1155" s="186">
        <v>1.6131147540983604</v>
      </c>
    </row>
    <row r="1156" spans="1:17" x14ac:dyDescent="0.2">
      <c r="A1156" t="s">
        <v>58</v>
      </c>
      <c r="B1156" s="220">
        <v>39966</v>
      </c>
      <c r="D1156" s="71">
        <v>1.014</v>
      </c>
      <c r="E1156" s="69">
        <v>27.31</v>
      </c>
      <c r="F1156" s="69">
        <v>4.21</v>
      </c>
      <c r="G1156" s="52">
        <v>66.400000000000006</v>
      </c>
      <c r="H1156">
        <v>59.83</v>
      </c>
      <c r="I1156">
        <v>8.32</v>
      </c>
    </row>
    <row r="1157" spans="1:17" x14ac:dyDescent="0.2">
      <c r="A1157" t="s">
        <v>58</v>
      </c>
      <c r="B1157" s="220">
        <v>39966</v>
      </c>
      <c r="D1157" s="71">
        <v>2.2050000000000001</v>
      </c>
      <c r="E1157" s="69">
        <v>27.16</v>
      </c>
      <c r="F1157" s="69">
        <v>3.85</v>
      </c>
      <c r="G1157" s="52">
        <v>60.7</v>
      </c>
      <c r="H1157">
        <v>60.01</v>
      </c>
      <c r="I1157">
        <v>8.31</v>
      </c>
    </row>
    <row r="1158" spans="1:17" x14ac:dyDescent="0.2">
      <c r="A1158" t="s">
        <v>58</v>
      </c>
      <c r="B1158" s="220">
        <v>39966</v>
      </c>
      <c r="D1158" s="71">
        <v>3.133</v>
      </c>
      <c r="E1158" s="69">
        <v>27.1</v>
      </c>
      <c r="F1158" s="69">
        <v>3.54</v>
      </c>
      <c r="G1158" s="52">
        <v>55.7</v>
      </c>
      <c r="H1158">
        <v>59.99</v>
      </c>
      <c r="I1158">
        <v>8.32</v>
      </c>
    </row>
    <row r="1159" spans="1:17" x14ac:dyDescent="0.2">
      <c r="A1159" t="s">
        <v>58</v>
      </c>
      <c r="B1159" s="220">
        <v>39966</v>
      </c>
      <c r="D1159" s="71">
        <v>4.1609999999999996</v>
      </c>
      <c r="E1159" s="69">
        <v>27.04</v>
      </c>
      <c r="F1159" s="69">
        <v>3.25</v>
      </c>
      <c r="G1159" s="52">
        <v>51.2</v>
      </c>
      <c r="H1159">
        <v>60.02</v>
      </c>
      <c r="I1159" s="69">
        <v>8.3000000000000007</v>
      </c>
    </row>
    <row r="1160" spans="1:17" x14ac:dyDescent="0.2">
      <c r="A1160" t="s">
        <v>58</v>
      </c>
      <c r="B1160" s="220">
        <v>39966</v>
      </c>
      <c r="D1160" s="71">
        <v>5.0529999999999999</v>
      </c>
      <c r="E1160" s="69">
        <v>26.97</v>
      </c>
      <c r="F1160" s="69">
        <v>3.15</v>
      </c>
      <c r="G1160" s="52">
        <v>49.5</v>
      </c>
      <c r="H1160">
        <v>60.01</v>
      </c>
      <c r="I1160">
        <v>8.2899999999999991</v>
      </c>
    </row>
    <row r="1161" spans="1:17" x14ac:dyDescent="0.2">
      <c r="A1161" t="s">
        <v>58</v>
      </c>
      <c r="B1161" s="220">
        <v>39966</v>
      </c>
      <c r="D1161" s="71">
        <v>6.1740000000000004</v>
      </c>
      <c r="E1161" s="69">
        <v>26.83</v>
      </c>
      <c r="F1161" s="69">
        <v>2.61</v>
      </c>
      <c r="G1161" s="52">
        <v>40.9</v>
      </c>
      <c r="H1161">
        <v>60.07</v>
      </c>
      <c r="I1161">
        <v>8.2799999999999994</v>
      </c>
    </row>
    <row r="1162" spans="1:17" x14ac:dyDescent="0.2">
      <c r="A1162" t="s">
        <v>58</v>
      </c>
      <c r="B1162" s="220">
        <v>39966</v>
      </c>
      <c r="D1162" s="71">
        <v>7.1159999999999997</v>
      </c>
      <c r="E1162" s="69">
        <v>26.79</v>
      </c>
      <c r="F1162" s="69">
        <v>2.2000000000000002</v>
      </c>
      <c r="G1162" s="52">
        <v>34.5</v>
      </c>
      <c r="H1162">
        <v>60.05</v>
      </c>
      <c r="I1162">
        <v>8.2899999999999991</v>
      </c>
    </row>
    <row r="1163" spans="1:17" x14ac:dyDescent="0.2">
      <c r="A1163" t="s">
        <v>58</v>
      </c>
      <c r="B1163" s="220">
        <v>39966</v>
      </c>
      <c r="D1163" s="71">
        <v>8.0410000000000004</v>
      </c>
      <c r="E1163" s="69">
        <v>26.73</v>
      </c>
      <c r="F1163" s="69">
        <v>2.0299999999999998</v>
      </c>
      <c r="G1163" s="52">
        <v>31.8</v>
      </c>
      <c r="H1163">
        <v>60.07</v>
      </c>
      <c r="I1163">
        <v>8.27</v>
      </c>
    </row>
    <row r="1164" spans="1:17" x14ac:dyDescent="0.2">
      <c r="A1164" t="s">
        <v>58</v>
      </c>
      <c r="B1164" s="220">
        <v>39966</v>
      </c>
      <c r="D1164" s="71">
        <v>9.1159999999999997</v>
      </c>
      <c r="E1164" s="69">
        <v>26.33</v>
      </c>
      <c r="F1164" s="69">
        <v>0.8</v>
      </c>
      <c r="G1164" s="52">
        <v>12.5</v>
      </c>
      <c r="H1164" s="69">
        <v>60.1</v>
      </c>
      <c r="I1164">
        <v>8.25</v>
      </c>
    </row>
    <row r="1165" spans="1:17" x14ac:dyDescent="0.2">
      <c r="A1165" t="s">
        <v>58</v>
      </c>
      <c r="B1165" s="220">
        <v>39966</v>
      </c>
      <c r="D1165" s="71">
        <v>10.176</v>
      </c>
      <c r="E1165" s="69">
        <v>25.21</v>
      </c>
      <c r="F1165" s="69">
        <v>0.39</v>
      </c>
      <c r="G1165" s="52">
        <v>6</v>
      </c>
      <c r="H1165">
        <v>59.98</v>
      </c>
      <c r="I1165">
        <v>8.2100000000000009</v>
      </c>
    </row>
    <row r="1166" spans="1:17" x14ac:dyDescent="0.2">
      <c r="A1166" t="s">
        <v>58</v>
      </c>
      <c r="B1166" s="220">
        <v>39966</v>
      </c>
      <c r="D1166" s="71">
        <v>11.337999999999999</v>
      </c>
      <c r="E1166" s="69">
        <v>23.64</v>
      </c>
      <c r="F1166" s="69">
        <v>0.28000000000000003</v>
      </c>
      <c r="G1166" s="52">
        <v>4.2</v>
      </c>
      <c r="H1166">
        <v>59.92</v>
      </c>
      <c r="I1166">
        <v>8.14</v>
      </c>
    </row>
    <row r="1167" spans="1:17" x14ac:dyDescent="0.2">
      <c r="A1167" t="s">
        <v>58</v>
      </c>
      <c r="B1167" s="220">
        <v>39966</v>
      </c>
      <c r="D1167" s="71">
        <v>12.169</v>
      </c>
      <c r="E1167" s="69">
        <v>23</v>
      </c>
      <c r="F1167" s="69">
        <v>0.25</v>
      </c>
      <c r="G1167" s="52">
        <v>3.7</v>
      </c>
      <c r="H1167">
        <v>59.89</v>
      </c>
      <c r="I1167">
        <v>8.0299999999999994</v>
      </c>
    </row>
    <row r="1168" spans="1:17" x14ac:dyDescent="0.2">
      <c r="A1168" t="s">
        <v>58</v>
      </c>
      <c r="B1168" s="220">
        <v>39966</v>
      </c>
      <c r="D1168" s="71">
        <v>12.343</v>
      </c>
      <c r="E1168" s="69">
        <v>22.97</v>
      </c>
      <c r="F1168" s="69">
        <v>0.23</v>
      </c>
      <c r="G1168" s="52">
        <v>3.4</v>
      </c>
      <c r="H1168">
        <v>59.82</v>
      </c>
      <c r="I1168">
        <v>7.94</v>
      </c>
    </row>
    <row r="1169" spans="1:17" x14ac:dyDescent="0.2">
      <c r="A1169" t="s">
        <v>58</v>
      </c>
      <c r="B1169" s="220">
        <v>39966</v>
      </c>
      <c r="D1169" s="71">
        <v>12.336</v>
      </c>
      <c r="E1169" s="69">
        <v>22.97</v>
      </c>
      <c r="F1169" s="69">
        <v>0.23</v>
      </c>
      <c r="G1169" s="52">
        <v>3.4</v>
      </c>
      <c r="H1169">
        <v>59.87</v>
      </c>
      <c r="I1169">
        <v>7.94</v>
      </c>
    </row>
    <row r="1170" spans="1:17" x14ac:dyDescent="0.2">
      <c r="D1170" s="71"/>
      <c r="E1170" s="69"/>
      <c r="F1170" s="69"/>
      <c r="G1170" s="52"/>
    </row>
    <row r="1171" spans="1:17" x14ac:dyDescent="0.2">
      <c r="A1171" t="s">
        <v>61</v>
      </c>
      <c r="B1171" s="220">
        <v>39966</v>
      </c>
      <c r="D1171" s="71">
        <v>0.17699999999999999</v>
      </c>
      <c r="E1171" s="69">
        <v>27.62</v>
      </c>
      <c r="F1171" s="69">
        <v>3.67</v>
      </c>
      <c r="G1171" s="52">
        <v>57.9</v>
      </c>
      <c r="H1171">
        <v>58.64</v>
      </c>
      <c r="I1171">
        <v>8.2799999999999994</v>
      </c>
      <c r="M1171" s="232">
        <v>2.2999999999999998</v>
      </c>
      <c r="N1171" s="186">
        <v>4.8975076923076903</v>
      </c>
      <c r="O1171" s="186">
        <v>4.9675230769230758</v>
      </c>
      <c r="P1171" s="186">
        <v>1.4893617021276593</v>
      </c>
      <c r="Q1171" s="186">
        <v>1.4512820512820512</v>
      </c>
    </row>
    <row r="1172" spans="1:17" x14ac:dyDescent="0.2">
      <c r="A1172" t="s">
        <v>61</v>
      </c>
      <c r="B1172" s="220">
        <v>39966</v>
      </c>
      <c r="D1172" s="71">
        <v>1.236</v>
      </c>
      <c r="E1172" s="69">
        <v>26.7</v>
      </c>
      <c r="F1172" s="69">
        <v>3.51</v>
      </c>
      <c r="G1172" s="52">
        <v>54.7</v>
      </c>
      <c r="H1172">
        <v>58.83</v>
      </c>
      <c r="I1172">
        <v>8.27</v>
      </c>
      <c r="M1172" s="231"/>
    </row>
    <row r="1173" spans="1:17" x14ac:dyDescent="0.2">
      <c r="A1173" t="s">
        <v>61</v>
      </c>
      <c r="B1173" s="220">
        <v>39966</v>
      </c>
      <c r="D1173" s="71">
        <v>2.1160000000000001</v>
      </c>
      <c r="E1173" s="69">
        <v>26.41</v>
      </c>
      <c r="F1173" s="69">
        <v>2.91</v>
      </c>
      <c r="G1173" s="52">
        <v>45.2</v>
      </c>
      <c r="H1173">
        <v>59.11</v>
      </c>
      <c r="I1173">
        <v>8.26</v>
      </c>
    </row>
    <row r="1174" spans="1:17" x14ac:dyDescent="0.2">
      <c r="A1174" t="s">
        <v>61</v>
      </c>
      <c r="B1174" s="220">
        <v>39966</v>
      </c>
      <c r="D1174" s="71">
        <v>3.1320000000000001</v>
      </c>
      <c r="E1174" s="69">
        <v>26.35</v>
      </c>
      <c r="F1174" s="69">
        <v>2.66</v>
      </c>
      <c r="G1174" s="52">
        <v>41.4</v>
      </c>
      <c r="H1174">
        <v>60.01</v>
      </c>
      <c r="I1174">
        <v>8.26</v>
      </c>
    </row>
    <row r="1175" spans="1:17" x14ac:dyDescent="0.2">
      <c r="A1175" t="s">
        <v>61</v>
      </c>
      <c r="B1175" s="220">
        <v>39966</v>
      </c>
      <c r="D1175" s="71">
        <v>4.0960000000000001</v>
      </c>
      <c r="E1175" s="69">
        <v>25.93</v>
      </c>
      <c r="F1175" s="69">
        <v>2.39</v>
      </c>
      <c r="G1175" s="52">
        <v>36.9</v>
      </c>
      <c r="H1175">
        <v>60.02</v>
      </c>
      <c r="I1175">
        <v>8.23</v>
      </c>
    </row>
    <row r="1176" spans="1:17" x14ac:dyDescent="0.2">
      <c r="A1176" t="s">
        <v>61</v>
      </c>
      <c r="B1176" s="220">
        <v>39966</v>
      </c>
      <c r="D1176" s="71">
        <v>5.1790000000000003</v>
      </c>
      <c r="E1176" s="69">
        <v>23.65</v>
      </c>
      <c r="F1176" s="69">
        <v>1.1399999999999999</v>
      </c>
      <c r="G1176" s="52">
        <v>16.899999999999999</v>
      </c>
      <c r="H1176">
        <v>59.83</v>
      </c>
      <c r="I1176">
        <v>8.11</v>
      </c>
    </row>
    <row r="1177" spans="1:17" x14ac:dyDescent="0.2">
      <c r="A1177" t="s">
        <v>61</v>
      </c>
      <c r="B1177" s="220">
        <v>39966</v>
      </c>
      <c r="D1177" s="71">
        <v>6.2649999999999997</v>
      </c>
      <c r="E1177" s="69">
        <v>22.98</v>
      </c>
      <c r="F1177" s="69">
        <v>0.55000000000000004</v>
      </c>
      <c r="G1177" s="52">
        <v>8</v>
      </c>
      <c r="H1177">
        <v>59.77</v>
      </c>
      <c r="I1177">
        <v>8.08</v>
      </c>
    </row>
    <row r="1178" spans="1:17" x14ac:dyDescent="0.2">
      <c r="A1178" t="s">
        <v>61</v>
      </c>
      <c r="B1178" s="220">
        <v>39966</v>
      </c>
      <c r="D1178" s="71">
        <v>6.9779999999999998</v>
      </c>
      <c r="E1178" s="69">
        <v>22.86</v>
      </c>
      <c r="F1178" s="69">
        <v>0.34</v>
      </c>
      <c r="G1178" s="52">
        <v>5.0999999999999996</v>
      </c>
      <c r="H1178">
        <v>59.78</v>
      </c>
      <c r="I1178">
        <v>8.07</v>
      </c>
    </row>
    <row r="1179" spans="1:17" x14ac:dyDescent="0.2">
      <c r="A1179" t="s">
        <v>61</v>
      </c>
      <c r="B1179" s="220">
        <v>39966</v>
      </c>
      <c r="D1179" s="71">
        <v>8.1210000000000004</v>
      </c>
      <c r="E1179" s="69">
        <v>22.15</v>
      </c>
      <c r="F1179" s="69">
        <v>0.27</v>
      </c>
      <c r="G1179" s="52">
        <v>4</v>
      </c>
      <c r="H1179">
        <v>59.81</v>
      </c>
      <c r="I1179">
        <v>8.06</v>
      </c>
    </row>
    <row r="1180" spans="1:17" x14ac:dyDescent="0.2">
      <c r="A1180" t="s">
        <v>61</v>
      </c>
      <c r="B1180" s="220">
        <v>39966</v>
      </c>
      <c r="D1180" s="71">
        <v>9.1760000000000002</v>
      </c>
      <c r="E1180" s="69">
        <v>21.82</v>
      </c>
      <c r="F1180" s="69">
        <v>0.23</v>
      </c>
      <c r="G1180" s="52">
        <v>3.3</v>
      </c>
      <c r="H1180">
        <v>59.83</v>
      </c>
      <c r="I1180">
        <v>8.0299999999999994</v>
      </c>
    </row>
    <row r="1181" spans="1:17" x14ac:dyDescent="0.2">
      <c r="A1181" t="s">
        <v>61</v>
      </c>
      <c r="B1181" s="220">
        <v>39966</v>
      </c>
      <c r="D1181" s="71">
        <v>10.047000000000001</v>
      </c>
      <c r="E1181" s="69">
        <v>21.63</v>
      </c>
      <c r="F1181" s="69">
        <v>0.22</v>
      </c>
      <c r="G1181" s="52">
        <v>3.1</v>
      </c>
      <c r="H1181">
        <v>59.81</v>
      </c>
      <c r="I1181">
        <v>8.0299999999999994</v>
      </c>
    </row>
    <row r="1182" spans="1:17" x14ac:dyDescent="0.2">
      <c r="A1182" t="s">
        <v>61</v>
      </c>
      <c r="B1182" s="220">
        <v>39966</v>
      </c>
      <c r="D1182" s="71">
        <v>11.161</v>
      </c>
      <c r="E1182" s="69">
        <v>20.65</v>
      </c>
      <c r="F1182" s="69">
        <v>0.2</v>
      </c>
      <c r="G1182" s="52">
        <v>2.8</v>
      </c>
      <c r="H1182">
        <v>59.87</v>
      </c>
      <c r="I1182">
        <v>7.99</v>
      </c>
    </row>
    <row r="1183" spans="1:17" x14ac:dyDescent="0.2">
      <c r="A1183" t="s">
        <v>61</v>
      </c>
      <c r="B1183" s="220">
        <v>39966</v>
      </c>
      <c r="D1183" s="71">
        <v>12.076000000000001</v>
      </c>
      <c r="E1183" s="69">
        <v>20.55</v>
      </c>
      <c r="F1183" s="69">
        <v>0.19</v>
      </c>
      <c r="G1183" s="52">
        <v>2.7</v>
      </c>
      <c r="H1183">
        <v>59.79</v>
      </c>
      <c r="I1183">
        <v>7.99</v>
      </c>
    </row>
    <row r="1184" spans="1:17" x14ac:dyDescent="0.2">
      <c r="A1184" t="s">
        <v>61</v>
      </c>
      <c r="B1184" s="220">
        <v>39966</v>
      </c>
      <c r="D1184" s="71">
        <v>13.117000000000001</v>
      </c>
      <c r="E1184" s="69">
        <v>20.51</v>
      </c>
      <c r="F1184" s="69">
        <v>0.17</v>
      </c>
      <c r="G1184" s="52">
        <v>2.5</v>
      </c>
      <c r="H1184">
        <v>59.84</v>
      </c>
      <c r="I1184">
        <v>7.99</v>
      </c>
    </row>
    <row r="1185" spans="1:18" x14ac:dyDescent="0.2">
      <c r="A1185" t="s">
        <v>61</v>
      </c>
      <c r="B1185" s="220">
        <v>39966</v>
      </c>
      <c r="D1185" s="71">
        <v>13.973000000000001</v>
      </c>
      <c r="E1185" s="69">
        <v>20.51</v>
      </c>
      <c r="F1185" s="69">
        <v>0.17</v>
      </c>
      <c r="G1185" s="52">
        <v>2.2999999999999998</v>
      </c>
      <c r="H1185">
        <v>59.85</v>
      </c>
      <c r="I1185">
        <v>7.89</v>
      </c>
    </row>
    <row r="1186" spans="1:18" x14ac:dyDescent="0.2">
      <c r="A1186" t="s">
        <v>61</v>
      </c>
      <c r="B1186" s="220">
        <v>39966</v>
      </c>
      <c r="D1186" s="71">
        <v>14.327</v>
      </c>
      <c r="E1186" s="69">
        <v>20.5</v>
      </c>
      <c r="F1186" s="69">
        <v>0.16</v>
      </c>
      <c r="G1186" s="52">
        <v>2.2000000000000002</v>
      </c>
      <c r="H1186">
        <v>59.12</v>
      </c>
      <c r="I1186" s="69">
        <v>7.3</v>
      </c>
    </row>
    <row r="1187" spans="1:18" x14ac:dyDescent="0.2">
      <c r="D1187" s="71"/>
      <c r="E1187" s="69"/>
      <c r="F1187" s="69"/>
      <c r="G1187" s="52"/>
      <c r="N1187" s="79"/>
      <c r="P1187" s="6"/>
    </row>
    <row r="1188" spans="1:18" x14ac:dyDescent="0.2">
      <c r="D1188" s="71"/>
      <c r="E1188" s="69"/>
      <c r="F1188" s="69"/>
      <c r="G1188" s="52"/>
      <c r="N1188" s="206"/>
    </row>
    <row r="1189" spans="1:18" x14ac:dyDescent="0.2">
      <c r="A1189" t="s">
        <v>7</v>
      </c>
      <c r="B1189" s="220">
        <v>40030</v>
      </c>
      <c r="D1189" s="71" t="s">
        <v>165</v>
      </c>
      <c r="E1189" s="69"/>
      <c r="F1189" s="69"/>
      <c r="G1189" s="52"/>
      <c r="M1189" s="80">
        <v>0.2</v>
      </c>
      <c r="N1189" s="206"/>
    </row>
    <row r="1190" spans="1:18" x14ac:dyDescent="0.2">
      <c r="A1190" t="s">
        <v>36</v>
      </c>
      <c r="B1190" s="220">
        <v>40030</v>
      </c>
      <c r="D1190" s="71" t="s">
        <v>166</v>
      </c>
      <c r="E1190" s="69"/>
      <c r="F1190" s="69"/>
      <c r="G1190" s="52"/>
      <c r="M1190" s="80">
        <v>0.15</v>
      </c>
      <c r="N1190" s="73"/>
      <c r="P1190" s="6"/>
    </row>
    <row r="1191" spans="1:18" x14ac:dyDescent="0.2">
      <c r="A1191" t="s">
        <v>72</v>
      </c>
      <c r="B1191" s="220">
        <v>40028</v>
      </c>
      <c r="E1191" s="69"/>
      <c r="F1191" s="69"/>
      <c r="G1191" s="52"/>
      <c r="M1191" s="80">
        <v>0.55000000000000004</v>
      </c>
      <c r="N1191" s="206"/>
    </row>
    <row r="1192" spans="1:18" x14ac:dyDescent="0.2">
      <c r="A1192" t="s">
        <v>55</v>
      </c>
      <c r="B1192" s="220">
        <v>40029</v>
      </c>
      <c r="D1192" s="71"/>
      <c r="E1192" s="69"/>
      <c r="F1192" s="69"/>
      <c r="G1192" s="52"/>
      <c r="M1192" s="80">
        <v>2.2999999999999998</v>
      </c>
      <c r="N1192" s="186">
        <v>5.6996800000000007</v>
      </c>
      <c r="O1192" s="186">
        <v>6.7305999999999999</v>
      </c>
      <c r="P1192" s="186">
        <v>1.5121951219512195</v>
      </c>
      <c r="Q1192" s="186">
        <v>1.4411764705882353</v>
      </c>
    </row>
    <row r="1193" spans="1:18" x14ac:dyDescent="0.2">
      <c r="A1193" t="s">
        <v>58</v>
      </c>
      <c r="B1193" s="220">
        <v>40029</v>
      </c>
      <c r="D1193" s="71"/>
      <c r="E1193" s="69"/>
      <c r="F1193" s="69"/>
      <c r="G1193" s="52"/>
      <c r="M1193" s="80">
        <v>2.2000000000000002</v>
      </c>
      <c r="N1193" s="186">
        <v>5.4286799999999991</v>
      </c>
      <c r="O1193" s="186">
        <v>5.5023199999999992</v>
      </c>
      <c r="P1193" s="186">
        <v>1.4</v>
      </c>
      <c r="Q1193" s="186">
        <v>1.4285714285714284</v>
      </c>
    </row>
    <row r="1194" spans="1:18" x14ac:dyDescent="0.2">
      <c r="A1194" t="s">
        <v>61</v>
      </c>
      <c r="B1194" s="220">
        <v>40029</v>
      </c>
      <c r="D1194" s="71"/>
      <c r="E1194" s="69"/>
      <c r="F1194" s="69"/>
      <c r="G1194" s="52"/>
      <c r="M1194" s="232">
        <v>2</v>
      </c>
      <c r="N1194" s="186">
        <v>4.8997199999999994</v>
      </c>
      <c r="O1194" s="186">
        <v>4.2601200000000006</v>
      </c>
      <c r="P1194" s="186">
        <v>1.4266666666666665</v>
      </c>
      <c r="Q1194" s="186">
        <v>1.3676470588235294</v>
      </c>
    </row>
    <row r="1195" spans="1:18" x14ac:dyDescent="0.2">
      <c r="D1195" s="71"/>
      <c r="E1195" s="69"/>
      <c r="F1195" s="69"/>
      <c r="G1195" s="52"/>
      <c r="N1195" s="73"/>
      <c r="P1195" s="6"/>
    </row>
    <row r="1196" spans="1:18" x14ac:dyDescent="0.2">
      <c r="D1196" s="71"/>
      <c r="E1196" s="69"/>
      <c r="F1196" s="69"/>
      <c r="G1196" s="52"/>
      <c r="N1196" s="79"/>
      <c r="O1196" s="210"/>
      <c r="P1196" s="211"/>
      <c r="Q1196" s="211"/>
    </row>
    <row r="1197" spans="1:18" x14ac:dyDescent="0.2">
      <c r="A1197" t="s">
        <v>7</v>
      </c>
      <c r="B1197" s="220">
        <v>40155</v>
      </c>
      <c r="D1197" s="71" t="s">
        <v>160</v>
      </c>
      <c r="E1197" s="69"/>
      <c r="F1197" s="69"/>
      <c r="G1197" s="52"/>
      <c r="M1197" s="80">
        <v>0.1</v>
      </c>
      <c r="N1197" s="206"/>
    </row>
    <row r="1198" spans="1:18" x14ac:dyDescent="0.2">
      <c r="A1198" t="s">
        <v>36</v>
      </c>
      <c r="B1198" s="220">
        <v>40155</v>
      </c>
      <c r="D1198" s="71" t="s">
        <v>161</v>
      </c>
      <c r="E1198" s="69"/>
      <c r="F1198" s="69"/>
      <c r="G1198" s="52"/>
      <c r="M1198" s="80">
        <v>0.1</v>
      </c>
      <c r="N1198" s="206"/>
    </row>
    <row r="1199" spans="1:18" x14ac:dyDescent="0.2">
      <c r="A1199" t="s">
        <v>72</v>
      </c>
      <c r="B1199" s="220">
        <v>40155</v>
      </c>
      <c r="D1199" s="71" t="s">
        <v>162</v>
      </c>
      <c r="E1199" s="69"/>
      <c r="F1199" s="69"/>
      <c r="G1199" s="52"/>
      <c r="M1199" s="80">
        <v>0.45</v>
      </c>
      <c r="N1199" s="206"/>
    </row>
    <row r="1200" spans="1:18" x14ac:dyDescent="0.2">
      <c r="A1200" t="s">
        <v>55</v>
      </c>
      <c r="B1200" s="220">
        <v>40156</v>
      </c>
      <c r="D1200" s="71"/>
      <c r="E1200" s="69"/>
      <c r="F1200" s="69"/>
      <c r="G1200" s="52"/>
      <c r="M1200" s="80">
        <v>2.4</v>
      </c>
      <c r="N1200" s="232">
        <v>12.587479999999998</v>
      </c>
      <c r="O1200" s="232">
        <v>10.691839999999997</v>
      </c>
      <c r="P1200" s="186">
        <v>1.5271739130434783</v>
      </c>
      <c r="Q1200" s="186">
        <v>1.4875</v>
      </c>
      <c r="R1200" s="155"/>
    </row>
    <row r="1201" spans="1:19" x14ac:dyDescent="0.2">
      <c r="A1201" t="s">
        <v>58</v>
      </c>
      <c r="B1201" s="220">
        <v>40156</v>
      </c>
      <c r="D1201" s="71"/>
      <c r="E1201" s="69"/>
      <c r="F1201" s="69"/>
      <c r="G1201" s="52"/>
      <c r="M1201" s="80">
        <v>1.4</v>
      </c>
      <c r="N1201" s="232">
        <v>38.271319999999996</v>
      </c>
      <c r="O1201" s="232">
        <v>33.447359999999989</v>
      </c>
      <c r="P1201" s="186">
        <v>1.5496323529411764</v>
      </c>
      <c r="Q1201" s="186">
        <v>1.5467775467775466</v>
      </c>
      <c r="R1201" s="155"/>
    </row>
    <row r="1202" spans="1:19" x14ac:dyDescent="0.2">
      <c r="A1202" t="s">
        <v>61</v>
      </c>
      <c r="B1202" s="220">
        <v>40156</v>
      </c>
      <c r="D1202" s="71"/>
      <c r="E1202" s="69"/>
      <c r="F1202" s="69"/>
      <c r="G1202" s="52"/>
      <c r="M1202" s="80">
        <v>1.8</v>
      </c>
      <c r="N1202" s="232">
        <v>23.044920000000001</v>
      </c>
      <c r="O1202" s="232">
        <v>16.827919999999999</v>
      </c>
      <c r="P1202" s="186">
        <v>1.498550724637681</v>
      </c>
      <c r="Q1202" s="186">
        <v>1.4879999999999998</v>
      </c>
      <c r="R1202" s="155"/>
    </row>
    <row r="1203" spans="1:19" x14ac:dyDescent="0.2">
      <c r="D1203" s="71"/>
      <c r="E1203" s="69"/>
      <c r="F1203" s="69"/>
      <c r="G1203" s="52"/>
    </row>
    <row r="1204" spans="1:19" x14ac:dyDescent="0.2">
      <c r="D1204" s="71"/>
      <c r="E1204" s="69"/>
      <c r="F1204" s="69"/>
      <c r="G1204" s="52"/>
      <c r="Q1204" s="73"/>
      <c r="R1204" s="206"/>
      <c r="S1204" s="6"/>
    </row>
    <row r="1205" spans="1:19" x14ac:dyDescent="0.2">
      <c r="A1205" t="s">
        <v>7</v>
      </c>
      <c r="B1205" s="220">
        <v>40225</v>
      </c>
      <c r="D1205" s="71">
        <v>0.76500000000000001</v>
      </c>
      <c r="E1205" s="69">
        <v>16.670000000000002</v>
      </c>
      <c r="F1205" s="69">
        <v>9.0500000000000007</v>
      </c>
      <c r="G1205" s="52">
        <v>94</v>
      </c>
      <c r="H1205" s="71">
        <v>3.585</v>
      </c>
      <c r="I1205" s="69">
        <v>7.98</v>
      </c>
      <c r="J1205" s="53">
        <v>182</v>
      </c>
      <c r="M1205" s="80">
        <v>0.2</v>
      </c>
      <c r="Q1205" s="225"/>
      <c r="R1205" s="206"/>
      <c r="S1205" s="6"/>
    </row>
    <row r="1206" spans="1:19" x14ac:dyDescent="0.2">
      <c r="D1206" s="71"/>
      <c r="E1206" s="69"/>
      <c r="F1206" s="69"/>
      <c r="G1206" s="52"/>
      <c r="H1206" s="71"/>
      <c r="I1206" s="69"/>
      <c r="J1206" s="53"/>
      <c r="Q1206" s="225"/>
      <c r="R1206" s="206"/>
      <c r="S1206" s="6"/>
    </row>
    <row r="1207" spans="1:19" x14ac:dyDescent="0.2">
      <c r="A1207" t="s">
        <v>36</v>
      </c>
      <c r="B1207" s="220">
        <v>40225</v>
      </c>
      <c r="D1207" s="71">
        <v>0.53600000000000003</v>
      </c>
      <c r="E1207" s="69">
        <v>17.84</v>
      </c>
      <c r="F1207" s="69">
        <v>9.24</v>
      </c>
      <c r="G1207" s="52">
        <v>99</v>
      </c>
      <c r="H1207" s="71">
        <v>5.35</v>
      </c>
      <c r="I1207" s="69">
        <v>8.3000000000000007</v>
      </c>
      <c r="J1207" s="53">
        <v>182</v>
      </c>
      <c r="M1207" s="80">
        <v>0.2</v>
      </c>
      <c r="Q1207" s="225"/>
      <c r="R1207" s="206"/>
      <c r="S1207" s="6"/>
    </row>
    <row r="1208" spans="1:19" x14ac:dyDescent="0.2">
      <c r="D1208" s="71"/>
      <c r="E1208" s="69"/>
      <c r="F1208" s="69"/>
      <c r="G1208" s="52"/>
      <c r="H1208" s="71"/>
      <c r="I1208" s="69"/>
      <c r="J1208" s="53"/>
      <c r="K1208" s="203" t="s">
        <v>167</v>
      </c>
      <c r="Q1208" s="243"/>
      <c r="R1208" s="206"/>
      <c r="S1208" s="6"/>
    </row>
    <row r="1209" spans="1:19" x14ac:dyDescent="0.2">
      <c r="A1209" t="s">
        <v>72</v>
      </c>
      <c r="B1209" s="220">
        <v>40225</v>
      </c>
      <c r="D1209" s="71">
        <v>0.36199999999999999</v>
      </c>
      <c r="E1209" s="69">
        <v>18.27</v>
      </c>
      <c r="F1209" s="69">
        <v>5.68</v>
      </c>
      <c r="G1209" s="52">
        <v>60.7</v>
      </c>
      <c r="H1209" s="71">
        <v>1.94</v>
      </c>
      <c r="I1209" s="69">
        <v>7.61</v>
      </c>
      <c r="J1209" s="53">
        <v>179</v>
      </c>
      <c r="M1209" s="80">
        <v>0.3</v>
      </c>
      <c r="Q1209" s="225"/>
      <c r="R1209" s="206"/>
      <c r="S1209" s="6"/>
    </row>
    <row r="1210" spans="1:19" x14ac:dyDescent="0.2">
      <c r="D1210" s="71"/>
      <c r="E1210" s="69"/>
      <c r="F1210" s="69"/>
      <c r="G1210" s="52"/>
      <c r="H1210" s="71"/>
      <c r="I1210" s="69"/>
      <c r="J1210" s="53"/>
      <c r="Q1210" s="225"/>
      <c r="R1210" s="206"/>
      <c r="S1210" s="6"/>
    </row>
    <row r="1211" spans="1:19" x14ac:dyDescent="0.2">
      <c r="A1211" t="s">
        <v>55</v>
      </c>
      <c r="B1211" s="220">
        <v>40226</v>
      </c>
      <c r="D1211" s="71">
        <v>0.10199999999999999</v>
      </c>
      <c r="E1211" s="69">
        <v>17.09</v>
      </c>
      <c r="F1211" s="69">
        <v>4.1100000000000003</v>
      </c>
      <c r="G1211" s="52">
        <v>54.8</v>
      </c>
      <c r="H1211" s="69">
        <v>62.07</v>
      </c>
      <c r="I1211" s="69">
        <v>8.83</v>
      </c>
      <c r="J1211" s="53">
        <v>60</v>
      </c>
      <c r="M1211" s="80">
        <v>1.9</v>
      </c>
      <c r="N1211" s="232">
        <v>33.787880000000001</v>
      </c>
      <c r="O1211" s="232">
        <v>32.488180000000007</v>
      </c>
      <c r="P1211" s="186">
        <v>1.592274678111588</v>
      </c>
      <c r="Q1211" s="186">
        <v>1.6033707865168543</v>
      </c>
      <c r="S1211" s="6"/>
    </row>
    <row r="1212" spans="1:19" x14ac:dyDescent="0.2">
      <c r="A1212" t="s">
        <v>55</v>
      </c>
      <c r="B1212" s="220">
        <v>40226</v>
      </c>
      <c r="D1212" s="71">
        <v>1.119</v>
      </c>
      <c r="E1212" s="69">
        <v>16.440000000000001</v>
      </c>
      <c r="F1212" s="69">
        <v>3.74</v>
      </c>
      <c r="G1212" s="52">
        <v>49.2</v>
      </c>
      <c r="H1212" s="69">
        <v>62.05</v>
      </c>
      <c r="I1212" s="69">
        <v>8.8699999999999992</v>
      </c>
      <c r="J1212" s="53">
        <v>63</v>
      </c>
      <c r="N1212" s="52"/>
      <c r="O1212" s="185"/>
      <c r="P1212" s="89"/>
      <c r="Q1212" s="80"/>
      <c r="R1212" s="206"/>
      <c r="S1212" s="6"/>
    </row>
    <row r="1213" spans="1:19" x14ac:dyDescent="0.2">
      <c r="A1213" t="s">
        <v>55</v>
      </c>
      <c r="B1213" s="220">
        <v>40226</v>
      </c>
      <c r="D1213" s="71">
        <v>2.3780000000000001</v>
      </c>
      <c r="E1213" s="69">
        <v>16.36</v>
      </c>
      <c r="F1213" s="69">
        <v>4.46</v>
      </c>
      <c r="G1213" s="52">
        <v>58.7</v>
      </c>
      <c r="H1213" s="69">
        <v>62.04</v>
      </c>
      <c r="I1213" s="69">
        <v>8.8800000000000008</v>
      </c>
      <c r="J1213" s="53">
        <v>64</v>
      </c>
      <c r="N1213" s="185"/>
      <c r="O1213" s="185"/>
      <c r="P1213" s="80"/>
      <c r="Q1213" s="80"/>
      <c r="R1213" s="206"/>
      <c r="S1213" s="6"/>
    </row>
    <row r="1214" spans="1:19" x14ac:dyDescent="0.2">
      <c r="A1214" t="s">
        <v>55</v>
      </c>
      <c r="B1214" s="220">
        <v>40226</v>
      </c>
      <c r="D1214" s="71">
        <v>3.0270000000000001</v>
      </c>
      <c r="E1214" s="69">
        <v>16.25</v>
      </c>
      <c r="F1214" s="69">
        <v>3.83</v>
      </c>
      <c r="G1214" s="52">
        <v>50.3</v>
      </c>
      <c r="H1214" s="69">
        <v>62.05</v>
      </c>
      <c r="I1214" s="69">
        <v>8.86</v>
      </c>
      <c r="J1214" s="53">
        <v>65</v>
      </c>
      <c r="N1214" s="185"/>
      <c r="O1214" s="185"/>
      <c r="P1214" s="80"/>
      <c r="Q1214" s="80"/>
      <c r="R1214" s="206"/>
      <c r="S1214" s="6"/>
    </row>
    <row r="1215" spans="1:19" x14ac:dyDescent="0.2">
      <c r="A1215" t="s">
        <v>55</v>
      </c>
      <c r="B1215" s="220">
        <v>40226</v>
      </c>
      <c r="D1215" s="71">
        <v>4.2069999999999999</v>
      </c>
      <c r="E1215" s="69">
        <v>16.16</v>
      </c>
      <c r="F1215" s="69">
        <v>3.98</v>
      </c>
      <c r="G1215" s="52">
        <v>52.1</v>
      </c>
      <c r="H1215" s="69">
        <v>62.04</v>
      </c>
      <c r="I1215" s="69">
        <v>8.7799999999999994</v>
      </c>
      <c r="J1215" s="53">
        <v>67</v>
      </c>
      <c r="N1215" s="185"/>
      <c r="O1215" s="185"/>
      <c r="P1215" s="80"/>
      <c r="Q1215" s="80"/>
      <c r="R1215" s="206"/>
      <c r="S1215" s="6"/>
    </row>
    <row r="1216" spans="1:19" x14ac:dyDescent="0.2">
      <c r="A1216" t="s">
        <v>55</v>
      </c>
      <c r="B1216" s="220">
        <v>40226</v>
      </c>
      <c r="D1216" s="71">
        <v>5.3159999999999998</v>
      </c>
      <c r="E1216" s="69">
        <v>15.85</v>
      </c>
      <c r="F1216" s="69">
        <v>3.64</v>
      </c>
      <c r="G1216" s="52">
        <v>47.4</v>
      </c>
      <c r="H1216" s="69">
        <v>62.13</v>
      </c>
      <c r="I1216" s="69">
        <v>8.69</v>
      </c>
      <c r="J1216" s="53">
        <v>69</v>
      </c>
      <c r="N1216" s="185"/>
      <c r="O1216" s="185"/>
      <c r="P1216" s="80"/>
      <c r="Q1216" s="80"/>
      <c r="R1216" s="206"/>
      <c r="S1216" s="6"/>
    </row>
    <row r="1217" spans="1:19" x14ac:dyDescent="0.2">
      <c r="A1217" t="s">
        <v>55</v>
      </c>
      <c r="B1217" s="220">
        <v>40226</v>
      </c>
      <c r="D1217" s="71">
        <v>6.0149999999999997</v>
      </c>
      <c r="E1217" s="69">
        <v>15.81</v>
      </c>
      <c r="F1217" s="69">
        <v>2.96</v>
      </c>
      <c r="G1217" s="52">
        <v>38.5</v>
      </c>
      <c r="H1217" s="69">
        <v>62.19</v>
      </c>
      <c r="I1217" s="69">
        <v>8.6199999999999992</v>
      </c>
      <c r="J1217" s="53">
        <v>70</v>
      </c>
      <c r="N1217" s="185"/>
      <c r="O1217" s="185"/>
      <c r="P1217" s="80"/>
      <c r="Q1217" s="80"/>
      <c r="R1217" s="206"/>
      <c r="S1217" s="6"/>
    </row>
    <row r="1218" spans="1:19" x14ac:dyDescent="0.2">
      <c r="A1218" t="s">
        <v>55</v>
      </c>
      <c r="B1218" s="220">
        <v>40226</v>
      </c>
      <c r="D1218" s="71">
        <v>7.0620000000000003</v>
      </c>
      <c r="E1218" s="69">
        <v>15.31</v>
      </c>
      <c r="F1218" s="69">
        <v>0.81</v>
      </c>
      <c r="G1218" s="52">
        <v>10.5</v>
      </c>
      <c r="H1218" s="69">
        <v>62.61</v>
      </c>
      <c r="I1218" s="69">
        <v>8.39</v>
      </c>
      <c r="J1218" s="53">
        <v>71</v>
      </c>
      <c r="N1218" s="185"/>
      <c r="O1218" s="185"/>
      <c r="P1218" s="80"/>
      <c r="Q1218" s="80"/>
      <c r="R1218" s="206"/>
      <c r="S1218" s="6"/>
    </row>
    <row r="1219" spans="1:19" x14ac:dyDescent="0.2">
      <c r="A1219" t="s">
        <v>55</v>
      </c>
      <c r="B1219" s="220">
        <v>40226</v>
      </c>
      <c r="D1219" s="71">
        <v>8.0820000000000007</v>
      </c>
      <c r="E1219" s="69">
        <v>14.85</v>
      </c>
      <c r="F1219" s="74" t="s">
        <v>93</v>
      </c>
      <c r="G1219" s="74" t="s">
        <v>93</v>
      </c>
      <c r="H1219" s="69">
        <v>62.94</v>
      </c>
      <c r="I1219" s="69">
        <v>8.15</v>
      </c>
      <c r="J1219" s="53">
        <v>-104</v>
      </c>
      <c r="N1219" s="185"/>
      <c r="O1219" s="185"/>
      <c r="P1219" s="80"/>
      <c r="Q1219" s="80"/>
      <c r="R1219" s="206"/>
      <c r="S1219" s="6"/>
    </row>
    <row r="1220" spans="1:19" x14ac:dyDescent="0.2">
      <c r="A1220" t="s">
        <v>55</v>
      </c>
      <c r="B1220" s="220">
        <v>40226</v>
      </c>
      <c r="D1220" s="71">
        <v>9.1509999999999998</v>
      </c>
      <c r="E1220" s="69">
        <v>14.77</v>
      </c>
      <c r="F1220" s="74" t="s">
        <v>93</v>
      </c>
      <c r="G1220" s="74" t="s">
        <v>93</v>
      </c>
      <c r="H1220" s="69">
        <v>62.97</v>
      </c>
      <c r="I1220" s="69">
        <v>8.1</v>
      </c>
      <c r="J1220" s="53">
        <v>-111</v>
      </c>
      <c r="N1220" s="185"/>
      <c r="O1220" s="185"/>
      <c r="P1220" s="80"/>
      <c r="Q1220" s="80"/>
      <c r="R1220" s="206"/>
      <c r="S1220" s="6"/>
    </row>
    <row r="1221" spans="1:19" x14ac:dyDescent="0.2">
      <c r="A1221" t="s">
        <v>55</v>
      </c>
      <c r="B1221" s="220">
        <v>40226</v>
      </c>
      <c r="D1221" s="71">
        <v>10.032999999999999</v>
      </c>
      <c r="E1221" s="69">
        <v>14.8</v>
      </c>
      <c r="F1221" s="74" t="s">
        <v>93</v>
      </c>
      <c r="G1221" s="74" t="s">
        <v>93</v>
      </c>
      <c r="H1221" s="69">
        <v>63.03</v>
      </c>
      <c r="I1221" s="69">
        <v>8.07</v>
      </c>
      <c r="J1221" s="53">
        <v>-122</v>
      </c>
      <c r="N1221" s="185"/>
      <c r="O1221" s="185"/>
      <c r="P1221" s="80"/>
      <c r="Q1221" s="80"/>
      <c r="R1221" s="206"/>
      <c r="S1221" s="6"/>
    </row>
    <row r="1222" spans="1:19" x14ac:dyDescent="0.2">
      <c r="A1222" t="s">
        <v>55</v>
      </c>
      <c r="B1222" s="220">
        <v>40226</v>
      </c>
      <c r="D1222" s="71">
        <v>11.095000000000001</v>
      </c>
      <c r="E1222" s="69">
        <v>14.78</v>
      </c>
      <c r="F1222" s="74" t="s">
        <v>93</v>
      </c>
      <c r="G1222" s="74" t="s">
        <v>93</v>
      </c>
      <c r="H1222" s="69">
        <v>63.15</v>
      </c>
      <c r="I1222" s="69">
        <v>8.0500000000000007</v>
      </c>
      <c r="J1222" s="53">
        <v>-136</v>
      </c>
      <c r="N1222" s="185"/>
      <c r="O1222" s="185"/>
      <c r="P1222" s="80"/>
      <c r="Q1222" s="80"/>
      <c r="R1222" s="206"/>
      <c r="S1222" s="6"/>
    </row>
    <row r="1223" spans="1:19" x14ac:dyDescent="0.2">
      <c r="A1223" t="s">
        <v>55</v>
      </c>
      <c r="B1223" s="220">
        <v>40226</v>
      </c>
      <c r="D1223" s="71">
        <v>12.151999999999999</v>
      </c>
      <c r="E1223" s="69">
        <v>14.78</v>
      </c>
      <c r="F1223" s="74" t="s">
        <v>93</v>
      </c>
      <c r="G1223" s="74" t="s">
        <v>93</v>
      </c>
      <c r="H1223" s="69">
        <v>63.17</v>
      </c>
      <c r="I1223" s="69">
        <v>8.0299999999999994</v>
      </c>
      <c r="J1223" s="53">
        <v>-150</v>
      </c>
      <c r="N1223" s="185"/>
      <c r="O1223" s="185"/>
      <c r="P1223" s="80"/>
      <c r="Q1223" s="80"/>
      <c r="R1223" s="206"/>
      <c r="S1223" s="6"/>
    </row>
    <row r="1224" spans="1:19" x14ac:dyDescent="0.2">
      <c r="A1224" t="s">
        <v>55</v>
      </c>
      <c r="B1224" s="220">
        <v>40226</v>
      </c>
      <c r="D1224" s="71">
        <v>13.081</v>
      </c>
      <c r="E1224" s="69">
        <v>14.78</v>
      </c>
      <c r="F1224" s="74" t="s">
        <v>93</v>
      </c>
      <c r="G1224" s="74" t="s">
        <v>93</v>
      </c>
      <c r="H1224" s="69">
        <v>63.18</v>
      </c>
      <c r="I1224" s="69">
        <v>8</v>
      </c>
      <c r="J1224" s="53">
        <v>-161</v>
      </c>
      <c r="N1224" s="185"/>
      <c r="O1224" s="185"/>
      <c r="P1224" s="80"/>
      <c r="Q1224" s="80"/>
      <c r="R1224" s="206"/>
      <c r="S1224" s="6"/>
    </row>
    <row r="1225" spans="1:19" x14ac:dyDescent="0.2">
      <c r="A1225" t="s">
        <v>55</v>
      </c>
      <c r="B1225" s="220">
        <v>40226</v>
      </c>
      <c r="D1225" s="71">
        <v>13.933999999999999</v>
      </c>
      <c r="E1225" s="69">
        <v>14.78</v>
      </c>
      <c r="F1225" s="74" t="s">
        <v>93</v>
      </c>
      <c r="G1225" s="74" t="s">
        <v>93</v>
      </c>
      <c r="H1225" s="69">
        <v>63.19</v>
      </c>
      <c r="I1225" s="69">
        <v>7.98</v>
      </c>
      <c r="J1225" s="53">
        <v>-168</v>
      </c>
      <c r="N1225" s="185"/>
      <c r="O1225" s="185"/>
      <c r="P1225" s="80"/>
      <c r="Q1225" s="80"/>
      <c r="R1225" s="206"/>
      <c r="S1225" s="6"/>
    </row>
    <row r="1226" spans="1:19" x14ac:dyDescent="0.2">
      <c r="D1226" s="71"/>
      <c r="E1226" s="69"/>
      <c r="F1226" s="74"/>
      <c r="G1226" s="74"/>
      <c r="H1226" s="69"/>
      <c r="I1226" s="69"/>
      <c r="J1226" s="53"/>
      <c r="K1226" s="203" t="s">
        <v>168</v>
      </c>
      <c r="N1226" s="185"/>
      <c r="O1226" s="185"/>
      <c r="P1226" s="80"/>
      <c r="Q1226" s="80"/>
      <c r="R1226" s="206"/>
      <c r="S1226" s="6"/>
    </row>
    <row r="1227" spans="1:19" x14ac:dyDescent="0.2">
      <c r="A1227" t="s">
        <v>58</v>
      </c>
      <c r="B1227" s="220">
        <v>40226</v>
      </c>
      <c r="D1227" s="71">
        <v>6.5000000000000002E-2</v>
      </c>
      <c r="E1227" s="69">
        <v>18.52</v>
      </c>
      <c r="F1227" s="69">
        <v>21.76</v>
      </c>
      <c r="G1227" s="52">
        <v>297.89999999999998</v>
      </c>
      <c r="H1227" s="71">
        <v>61.87</v>
      </c>
      <c r="I1227" s="69">
        <v>7.83</v>
      </c>
      <c r="J1227" s="53">
        <v>73</v>
      </c>
      <c r="M1227" s="80">
        <v>2.2999999999999998</v>
      </c>
      <c r="N1227" s="232">
        <v>17.39396</v>
      </c>
      <c r="O1227" s="232">
        <v>15.284040000000003</v>
      </c>
      <c r="P1227" s="186">
        <v>1.5560081466395115</v>
      </c>
      <c r="Q1227" s="186">
        <v>1.5272727272727273</v>
      </c>
      <c r="R1227" s="206"/>
      <c r="S1227" s="6"/>
    </row>
    <row r="1228" spans="1:19" x14ac:dyDescent="0.2">
      <c r="A1228" t="s">
        <v>58</v>
      </c>
      <c r="B1228" s="220">
        <v>40226</v>
      </c>
      <c r="D1228" s="71">
        <v>5.1999999999999998E-2</v>
      </c>
      <c r="E1228" s="69">
        <v>18.52</v>
      </c>
      <c r="F1228" s="69">
        <v>20.41</v>
      </c>
      <c r="G1228" s="52">
        <v>279.39999999999998</v>
      </c>
      <c r="H1228" s="71">
        <v>61.88</v>
      </c>
      <c r="I1228" s="69">
        <v>7.83</v>
      </c>
      <c r="J1228" s="53">
        <v>74</v>
      </c>
      <c r="N1228" s="52"/>
      <c r="O1228" s="185"/>
      <c r="P1228" s="80"/>
      <c r="Q1228" s="80"/>
      <c r="R1228" s="206"/>
      <c r="S1228" s="6"/>
    </row>
    <row r="1229" spans="1:19" x14ac:dyDescent="0.2">
      <c r="A1229" t="s">
        <v>58</v>
      </c>
      <c r="B1229" s="220">
        <v>40226</v>
      </c>
      <c r="D1229" s="71">
        <v>1.101</v>
      </c>
      <c r="E1229" s="69">
        <v>17.28</v>
      </c>
      <c r="F1229" s="69">
        <v>11.86</v>
      </c>
      <c r="G1229" s="52">
        <v>158.69999999999999</v>
      </c>
      <c r="H1229" s="71">
        <v>62.04</v>
      </c>
      <c r="I1229" s="69">
        <v>7.84</v>
      </c>
      <c r="J1229" s="53">
        <v>75</v>
      </c>
      <c r="N1229" s="185"/>
      <c r="O1229" s="185"/>
      <c r="P1229" s="80"/>
      <c r="Q1229" s="80"/>
      <c r="R1229" s="206"/>
      <c r="S1229" s="6"/>
    </row>
    <row r="1230" spans="1:19" x14ac:dyDescent="0.2">
      <c r="A1230" t="s">
        <v>58</v>
      </c>
      <c r="B1230" s="220">
        <v>40226</v>
      </c>
      <c r="D1230" s="71">
        <v>2.3919999999999999</v>
      </c>
      <c r="E1230" s="69">
        <v>16.149999999999999</v>
      </c>
      <c r="F1230" s="69">
        <v>11.69</v>
      </c>
      <c r="G1230" s="52">
        <v>153.30000000000001</v>
      </c>
      <c r="H1230" s="71">
        <v>62.29</v>
      </c>
      <c r="I1230" s="69">
        <v>7.82</v>
      </c>
      <c r="J1230" s="53">
        <v>77</v>
      </c>
      <c r="N1230" s="185"/>
      <c r="O1230" s="185"/>
      <c r="P1230" s="80"/>
      <c r="Q1230" s="80"/>
      <c r="R1230" s="206"/>
      <c r="S1230" s="6"/>
    </row>
    <row r="1231" spans="1:19" x14ac:dyDescent="0.2">
      <c r="A1231" t="s">
        <v>58</v>
      </c>
      <c r="B1231" s="220">
        <v>40226</v>
      </c>
      <c r="D1231" s="71">
        <v>2.9620000000000002</v>
      </c>
      <c r="E1231" s="69">
        <v>15.72</v>
      </c>
      <c r="F1231" s="69">
        <v>10.47</v>
      </c>
      <c r="G1231" s="52">
        <v>136.19999999999999</v>
      </c>
      <c r="H1231" s="71">
        <v>62.28</v>
      </c>
      <c r="I1231" s="69">
        <v>7.8</v>
      </c>
      <c r="J1231" s="53">
        <v>78</v>
      </c>
      <c r="N1231" s="185"/>
      <c r="O1231" s="185"/>
      <c r="P1231" s="80"/>
      <c r="Q1231" s="80"/>
      <c r="R1231" s="206"/>
      <c r="S1231" s="6"/>
    </row>
    <row r="1232" spans="1:19" x14ac:dyDescent="0.2">
      <c r="A1232" t="s">
        <v>58</v>
      </c>
      <c r="B1232" s="220">
        <v>40226</v>
      </c>
      <c r="D1232" s="71">
        <v>3.9510000000000001</v>
      </c>
      <c r="E1232" s="69">
        <v>15.52</v>
      </c>
      <c r="F1232" s="69">
        <v>9.25</v>
      </c>
      <c r="G1232" s="52">
        <v>119.9</v>
      </c>
      <c r="H1232" s="71">
        <v>62.37</v>
      </c>
      <c r="I1232" s="69">
        <v>7.79</v>
      </c>
      <c r="J1232" s="53">
        <v>79</v>
      </c>
      <c r="N1232" s="185"/>
      <c r="O1232" s="185"/>
      <c r="P1232" s="80"/>
      <c r="Q1232" s="80"/>
      <c r="R1232" s="206"/>
      <c r="S1232" s="6"/>
    </row>
    <row r="1233" spans="1:19" x14ac:dyDescent="0.2">
      <c r="A1233" t="s">
        <v>58</v>
      </c>
      <c r="B1233" s="220">
        <v>40226</v>
      </c>
      <c r="D1233" s="71">
        <v>5.3559999999999999</v>
      </c>
      <c r="E1233" s="69">
        <v>15.32</v>
      </c>
      <c r="F1233" s="69">
        <v>9.11</v>
      </c>
      <c r="G1233" s="52">
        <v>117.6</v>
      </c>
      <c r="H1233" s="71">
        <v>62.4</v>
      </c>
      <c r="I1233" s="69">
        <v>7.77</v>
      </c>
      <c r="J1233" s="53">
        <v>79</v>
      </c>
      <c r="N1233" s="185"/>
      <c r="O1233" s="185"/>
      <c r="P1233" s="80"/>
      <c r="Q1233" s="80"/>
      <c r="R1233" s="206"/>
      <c r="S1233" s="6"/>
    </row>
    <row r="1234" spans="1:19" x14ac:dyDescent="0.2">
      <c r="A1234" t="s">
        <v>58</v>
      </c>
      <c r="B1234" s="220">
        <v>40226</v>
      </c>
      <c r="D1234" s="71">
        <v>6.649</v>
      </c>
      <c r="E1234" s="69">
        <v>14.99</v>
      </c>
      <c r="F1234" s="69">
        <v>6.65</v>
      </c>
      <c r="G1234" s="52">
        <v>85.4</v>
      </c>
      <c r="H1234" s="71">
        <v>62.49</v>
      </c>
      <c r="I1234" s="69">
        <v>7.76</v>
      </c>
      <c r="J1234" s="53">
        <v>80</v>
      </c>
      <c r="N1234" s="185"/>
      <c r="O1234" s="185"/>
      <c r="P1234" s="80"/>
      <c r="Q1234" s="80"/>
      <c r="R1234" s="206"/>
      <c r="S1234" s="6"/>
    </row>
    <row r="1235" spans="1:19" x14ac:dyDescent="0.2">
      <c r="A1235" t="s">
        <v>58</v>
      </c>
      <c r="B1235" s="220">
        <v>40226</v>
      </c>
      <c r="D1235" s="71">
        <v>7.3579999999999997</v>
      </c>
      <c r="E1235" s="69">
        <v>14.97</v>
      </c>
      <c r="F1235" s="69">
        <v>6.76</v>
      </c>
      <c r="G1235" s="52">
        <v>86.7</v>
      </c>
      <c r="H1235" s="71">
        <v>62.5</v>
      </c>
      <c r="I1235" s="69">
        <v>7.75</v>
      </c>
      <c r="J1235" s="53">
        <v>80</v>
      </c>
      <c r="N1235" s="185"/>
      <c r="O1235" s="185"/>
      <c r="P1235" s="80"/>
      <c r="Q1235" s="80"/>
      <c r="R1235" s="206"/>
      <c r="S1235" s="6"/>
    </row>
    <row r="1236" spans="1:19" x14ac:dyDescent="0.2">
      <c r="A1236" t="s">
        <v>58</v>
      </c>
      <c r="B1236" s="220">
        <v>40226</v>
      </c>
      <c r="D1236" s="71">
        <v>8.2680000000000007</v>
      </c>
      <c r="E1236" s="69">
        <v>14.96</v>
      </c>
      <c r="F1236" s="69">
        <v>7.29</v>
      </c>
      <c r="G1236" s="52">
        <v>93.6</v>
      </c>
      <c r="H1236" s="71">
        <v>62.56</v>
      </c>
      <c r="I1236" s="69">
        <v>7.74</v>
      </c>
      <c r="J1236" s="53">
        <v>80</v>
      </c>
      <c r="N1236" s="185"/>
      <c r="O1236" s="185"/>
      <c r="P1236" s="80"/>
      <c r="Q1236" s="80"/>
      <c r="R1236" s="206"/>
      <c r="S1236" s="6"/>
    </row>
    <row r="1237" spans="1:19" x14ac:dyDescent="0.2">
      <c r="A1237" t="s">
        <v>58</v>
      </c>
      <c r="B1237" s="220">
        <v>40226</v>
      </c>
      <c r="D1237" s="71">
        <v>9.0640000000000001</v>
      </c>
      <c r="E1237" s="69">
        <v>14.95</v>
      </c>
      <c r="F1237" s="69">
        <v>6.18</v>
      </c>
      <c r="G1237" s="52">
        <v>79.3</v>
      </c>
      <c r="H1237" s="71">
        <v>62.59</v>
      </c>
      <c r="I1237" s="69">
        <v>7.72</v>
      </c>
      <c r="J1237" s="53">
        <v>80</v>
      </c>
      <c r="N1237" s="185"/>
      <c r="O1237" s="185"/>
      <c r="P1237" s="80"/>
      <c r="Q1237" s="80"/>
      <c r="R1237" s="206"/>
      <c r="S1237" s="6"/>
    </row>
    <row r="1238" spans="1:19" x14ac:dyDescent="0.2">
      <c r="A1238" t="s">
        <v>58</v>
      </c>
      <c r="B1238" s="220">
        <v>40226</v>
      </c>
      <c r="D1238" s="71">
        <v>10.004</v>
      </c>
      <c r="E1238" s="69">
        <v>14.94</v>
      </c>
      <c r="F1238" s="69">
        <v>5.5</v>
      </c>
      <c r="G1238" s="52">
        <v>70.599999999999994</v>
      </c>
      <c r="H1238" s="71">
        <v>62.59</v>
      </c>
      <c r="I1238" s="69">
        <v>7.72</v>
      </c>
      <c r="J1238" s="53">
        <v>80</v>
      </c>
      <c r="N1238" s="185"/>
      <c r="O1238" s="185"/>
      <c r="P1238" s="80"/>
      <c r="Q1238" s="80"/>
      <c r="R1238" s="206"/>
      <c r="S1238" s="6"/>
    </row>
    <row r="1239" spans="1:19" x14ac:dyDescent="0.2">
      <c r="A1239" t="s">
        <v>58</v>
      </c>
      <c r="B1239" s="220">
        <v>40226</v>
      </c>
      <c r="D1239" s="71">
        <v>11.188000000000001</v>
      </c>
      <c r="E1239" s="69">
        <v>14.94</v>
      </c>
      <c r="F1239" s="69">
        <v>5.5</v>
      </c>
      <c r="G1239" s="52">
        <v>70.599999999999994</v>
      </c>
      <c r="H1239" s="71">
        <v>62.6</v>
      </c>
      <c r="I1239" s="69">
        <v>7.71</v>
      </c>
      <c r="J1239" s="53">
        <v>79</v>
      </c>
      <c r="N1239" s="185"/>
      <c r="O1239" s="185"/>
      <c r="P1239" s="80"/>
      <c r="Q1239" s="80"/>
      <c r="R1239" s="206"/>
      <c r="S1239" s="6"/>
    </row>
    <row r="1240" spans="1:19" x14ac:dyDescent="0.2">
      <c r="A1240" t="s">
        <v>58</v>
      </c>
      <c r="B1240" s="220">
        <v>40226</v>
      </c>
      <c r="D1240" s="71">
        <v>11.879</v>
      </c>
      <c r="E1240" s="69">
        <v>14.94</v>
      </c>
      <c r="F1240" s="69">
        <v>4.2</v>
      </c>
      <c r="G1240" s="52">
        <v>53.8</v>
      </c>
      <c r="H1240" s="71">
        <v>62.59</v>
      </c>
      <c r="I1240" s="69">
        <v>7.71</v>
      </c>
      <c r="J1240" s="53">
        <v>-18</v>
      </c>
      <c r="N1240" s="185"/>
      <c r="O1240" s="185"/>
      <c r="P1240" s="80"/>
      <c r="Q1240" s="80"/>
      <c r="R1240" s="206"/>
      <c r="S1240" s="6"/>
    </row>
    <row r="1241" spans="1:19" x14ac:dyDescent="0.2">
      <c r="D1241" s="71"/>
      <c r="E1241" s="69"/>
      <c r="F1241" s="69"/>
      <c r="G1241" s="52"/>
      <c r="H1241" s="71"/>
      <c r="I1241" s="69"/>
      <c r="J1241" s="53"/>
      <c r="N1241" s="185"/>
      <c r="O1241" s="185"/>
      <c r="P1241" s="80"/>
      <c r="Q1241" s="80"/>
      <c r="R1241" s="206"/>
      <c r="S1241" s="6"/>
    </row>
    <row r="1242" spans="1:19" x14ac:dyDescent="0.2">
      <c r="A1242" t="s">
        <v>61</v>
      </c>
      <c r="B1242" s="220">
        <v>40226</v>
      </c>
      <c r="D1242" s="71">
        <v>7.4999999999999997E-2</v>
      </c>
      <c r="E1242" s="69">
        <v>19.21</v>
      </c>
      <c r="F1242" s="69">
        <v>21.44</v>
      </c>
      <c r="G1242" s="52">
        <v>298.10000000000002</v>
      </c>
      <c r="H1242" s="71">
        <v>62.44</v>
      </c>
      <c r="I1242" s="69">
        <v>8.0399999999999991</v>
      </c>
      <c r="J1242" s="53">
        <v>84</v>
      </c>
      <c r="M1242" s="80">
        <v>2.4</v>
      </c>
      <c r="N1242" s="232">
        <v>15.396379999999999</v>
      </c>
      <c r="O1242" s="232">
        <v>14.833679999999996</v>
      </c>
      <c r="P1242" s="186">
        <v>1.511160714285714</v>
      </c>
      <c r="Q1242" s="186">
        <v>1.5377358490566035</v>
      </c>
      <c r="R1242" s="206"/>
      <c r="S1242" s="6"/>
    </row>
    <row r="1243" spans="1:19" x14ac:dyDescent="0.2">
      <c r="A1243" t="s">
        <v>61</v>
      </c>
      <c r="B1243" s="220">
        <v>40226</v>
      </c>
      <c r="D1243" s="71">
        <v>1.1020000000000001</v>
      </c>
      <c r="E1243" s="69">
        <v>16.86</v>
      </c>
      <c r="F1243" s="69">
        <v>20.34</v>
      </c>
      <c r="G1243" s="52">
        <v>270.5</v>
      </c>
      <c r="H1243" s="71">
        <v>62.44</v>
      </c>
      <c r="I1243" s="69">
        <v>8.0500000000000007</v>
      </c>
      <c r="J1243" s="53">
        <v>84</v>
      </c>
      <c r="N1243" s="52"/>
      <c r="Q1243" s="225"/>
      <c r="R1243" s="206"/>
      <c r="S1243" s="6"/>
    </row>
    <row r="1244" spans="1:19" x14ac:dyDescent="0.2">
      <c r="A1244" t="s">
        <v>61</v>
      </c>
      <c r="B1244" s="220">
        <v>40226</v>
      </c>
      <c r="D1244" s="71">
        <v>2.3029999999999999</v>
      </c>
      <c r="E1244" s="69">
        <v>15.28</v>
      </c>
      <c r="F1244" s="69">
        <v>10.67</v>
      </c>
      <c r="G1244" s="52">
        <v>137.6</v>
      </c>
      <c r="H1244" s="71">
        <v>62.39</v>
      </c>
      <c r="I1244" s="69">
        <v>7.99</v>
      </c>
      <c r="J1244" s="53">
        <v>85</v>
      </c>
      <c r="Q1244" s="225"/>
      <c r="R1244" s="206"/>
      <c r="S1244" s="6"/>
    </row>
    <row r="1245" spans="1:19" x14ac:dyDescent="0.2">
      <c r="A1245" t="s">
        <v>61</v>
      </c>
      <c r="B1245" s="220">
        <v>40226</v>
      </c>
      <c r="D1245" s="71">
        <v>3.1160000000000001</v>
      </c>
      <c r="E1245" s="69">
        <v>15.13</v>
      </c>
      <c r="F1245" s="69">
        <v>7.32</v>
      </c>
      <c r="G1245" s="52">
        <v>94.2</v>
      </c>
      <c r="H1245" s="71">
        <v>62.41</v>
      </c>
      <c r="I1245" s="69">
        <v>7.89</v>
      </c>
      <c r="J1245" s="53">
        <v>85</v>
      </c>
      <c r="Q1245" s="225"/>
      <c r="R1245" s="206"/>
      <c r="S1245" s="6"/>
    </row>
    <row r="1246" spans="1:19" x14ac:dyDescent="0.2">
      <c r="A1246" t="s">
        <v>61</v>
      </c>
      <c r="B1246" s="220">
        <v>40226</v>
      </c>
      <c r="D1246" s="71">
        <v>4.1269999999999998</v>
      </c>
      <c r="E1246" s="69">
        <v>15.11</v>
      </c>
      <c r="F1246" s="69">
        <v>6.71</v>
      </c>
      <c r="G1246" s="52">
        <v>86.3</v>
      </c>
      <c r="H1246" s="71">
        <v>62.43</v>
      </c>
      <c r="I1246" s="69">
        <v>7.85</v>
      </c>
      <c r="J1246" s="53">
        <v>85</v>
      </c>
      <c r="Q1246" s="225"/>
      <c r="R1246" s="206"/>
      <c r="S1246" s="6"/>
    </row>
    <row r="1247" spans="1:19" x14ac:dyDescent="0.2">
      <c r="A1247" t="s">
        <v>61</v>
      </c>
      <c r="B1247" s="220">
        <v>40226</v>
      </c>
      <c r="D1247" s="71">
        <v>5.2610000000000001</v>
      </c>
      <c r="E1247" s="69">
        <v>15.07</v>
      </c>
      <c r="F1247" s="69">
        <v>7.61</v>
      </c>
      <c r="G1247" s="52">
        <v>97.8</v>
      </c>
      <c r="H1247" s="71">
        <v>62.45</v>
      </c>
      <c r="I1247" s="69">
        <v>7.8</v>
      </c>
      <c r="J1247" s="53">
        <v>85</v>
      </c>
      <c r="Q1247" s="225"/>
      <c r="R1247" s="206"/>
      <c r="S1247" s="6"/>
    </row>
    <row r="1248" spans="1:19" x14ac:dyDescent="0.2">
      <c r="A1248" t="s">
        <v>61</v>
      </c>
      <c r="B1248" s="220">
        <v>40226</v>
      </c>
      <c r="D1248" s="71">
        <v>6.1929999999999996</v>
      </c>
      <c r="E1248" s="69">
        <v>15.03</v>
      </c>
      <c r="F1248" s="69">
        <v>7.58</v>
      </c>
      <c r="G1248" s="52">
        <v>97.3</v>
      </c>
      <c r="H1248" s="71">
        <v>62.46</v>
      </c>
      <c r="I1248" s="69">
        <v>7.75</v>
      </c>
      <c r="J1248" s="53">
        <v>85</v>
      </c>
      <c r="Q1248" s="225"/>
      <c r="R1248" s="206"/>
      <c r="S1248" s="6"/>
    </row>
    <row r="1249" spans="1:19" x14ac:dyDescent="0.2">
      <c r="A1249" t="s">
        <v>61</v>
      </c>
      <c r="B1249" s="220">
        <v>40226</v>
      </c>
      <c r="D1249" s="71">
        <v>7.14</v>
      </c>
      <c r="E1249" s="69">
        <v>15.03</v>
      </c>
      <c r="F1249" s="69">
        <v>7.33</v>
      </c>
      <c r="G1249" s="52">
        <v>94.1</v>
      </c>
      <c r="H1249" s="71">
        <v>62.48</v>
      </c>
      <c r="I1249" s="69">
        <v>7.7</v>
      </c>
      <c r="J1249" s="53">
        <v>84</v>
      </c>
      <c r="Q1249" s="225"/>
      <c r="R1249" s="206"/>
      <c r="S1249" s="6"/>
    </row>
    <row r="1250" spans="1:19" x14ac:dyDescent="0.2">
      <c r="A1250" t="s">
        <v>61</v>
      </c>
      <c r="B1250" s="220">
        <v>40226</v>
      </c>
      <c r="D1250" s="71">
        <v>8.44</v>
      </c>
      <c r="E1250" s="69">
        <v>15.03</v>
      </c>
      <c r="F1250" s="69">
        <v>5.92</v>
      </c>
      <c r="G1250" s="52">
        <v>76.099999999999994</v>
      </c>
      <c r="H1250" s="71">
        <v>62.48</v>
      </c>
      <c r="I1250" s="69">
        <v>7.69</v>
      </c>
      <c r="J1250" s="53">
        <v>84</v>
      </c>
      <c r="Q1250" s="225"/>
      <c r="R1250" s="206"/>
      <c r="S1250" s="6"/>
    </row>
    <row r="1251" spans="1:19" x14ac:dyDescent="0.2">
      <c r="A1251" t="s">
        <v>61</v>
      </c>
      <c r="B1251" s="220">
        <v>40226</v>
      </c>
      <c r="D1251" s="71">
        <v>9.3309999999999995</v>
      </c>
      <c r="E1251" s="69">
        <v>14.97</v>
      </c>
      <c r="F1251" s="69">
        <v>5.51</v>
      </c>
      <c r="G1251" s="52">
        <v>70.7</v>
      </c>
      <c r="H1251" s="71">
        <v>62.52</v>
      </c>
      <c r="I1251" s="69">
        <v>7.68</v>
      </c>
      <c r="J1251" s="53">
        <v>84</v>
      </c>
      <c r="Q1251" s="225"/>
      <c r="R1251" s="206"/>
      <c r="S1251" s="6"/>
    </row>
    <row r="1252" spans="1:19" x14ac:dyDescent="0.2">
      <c r="A1252" t="s">
        <v>61</v>
      </c>
      <c r="B1252" s="220">
        <v>40226</v>
      </c>
      <c r="D1252" s="71">
        <v>10.228</v>
      </c>
      <c r="E1252" s="69">
        <v>14.86</v>
      </c>
      <c r="F1252" s="69">
        <v>6.39</v>
      </c>
      <c r="G1252" s="52">
        <v>81.8</v>
      </c>
      <c r="H1252" s="71">
        <v>62.56</v>
      </c>
      <c r="I1252" s="69">
        <v>7.68</v>
      </c>
      <c r="J1252" s="53">
        <v>84</v>
      </c>
      <c r="Q1252" s="225"/>
      <c r="R1252" s="206"/>
      <c r="S1252" s="6"/>
    </row>
    <row r="1253" spans="1:19" x14ac:dyDescent="0.2">
      <c r="A1253" t="s">
        <v>61</v>
      </c>
      <c r="B1253" s="220">
        <v>40226</v>
      </c>
      <c r="D1253" s="71">
        <v>10.994999999999999</v>
      </c>
      <c r="E1253" s="69">
        <v>14.78</v>
      </c>
      <c r="F1253" s="69">
        <v>4.97</v>
      </c>
      <c r="G1253" s="52">
        <v>63.5</v>
      </c>
      <c r="H1253" s="71">
        <v>62.57</v>
      </c>
      <c r="I1253" s="69">
        <v>7.67</v>
      </c>
      <c r="J1253" s="53">
        <v>84</v>
      </c>
      <c r="Q1253" s="225"/>
      <c r="R1253" s="206"/>
      <c r="S1253" s="6"/>
    </row>
    <row r="1254" spans="1:19" x14ac:dyDescent="0.2">
      <c r="A1254" t="s">
        <v>61</v>
      </c>
      <c r="B1254" s="220">
        <v>40226</v>
      </c>
      <c r="D1254" s="71">
        <v>12.266</v>
      </c>
      <c r="E1254" s="69">
        <v>14.86</v>
      </c>
      <c r="F1254" s="69">
        <v>2.86</v>
      </c>
      <c r="G1254" s="52">
        <v>36.6</v>
      </c>
      <c r="H1254" s="71">
        <v>62.65</v>
      </c>
      <c r="I1254" s="69">
        <v>7.64</v>
      </c>
      <c r="J1254" s="53">
        <v>84</v>
      </c>
      <c r="Q1254" s="225"/>
      <c r="R1254" s="206"/>
      <c r="S1254" s="6"/>
    </row>
    <row r="1255" spans="1:19" x14ac:dyDescent="0.2">
      <c r="A1255" t="s">
        <v>61</v>
      </c>
      <c r="B1255" s="220">
        <v>40226</v>
      </c>
      <c r="D1255" s="71">
        <v>13.186</v>
      </c>
      <c r="E1255" s="69">
        <v>15.01</v>
      </c>
      <c r="F1255" s="69">
        <v>0.16</v>
      </c>
      <c r="G1255" s="52">
        <v>2</v>
      </c>
      <c r="H1255" s="71">
        <v>63.12</v>
      </c>
      <c r="I1255" s="69">
        <v>7.6</v>
      </c>
      <c r="J1255" s="53">
        <v>-180</v>
      </c>
      <c r="Q1255" s="225"/>
      <c r="R1255" s="206"/>
      <c r="S1255" s="6"/>
    </row>
    <row r="1256" spans="1:19" x14ac:dyDescent="0.2">
      <c r="A1256" t="s">
        <v>61</v>
      </c>
      <c r="B1256" s="220">
        <v>40226</v>
      </c>
      <c r="D1256" s="71">
        <v>13.743</v>
      </c>
      <c r="E1256" s="69">
        <v>15.01</v>
      </c>
      <c r="F1256" s="69">
        <v>0.06</v>
      </c>
      <c r="G1256" s="52">
        <v>0.8</v>
      </c>
      <c r="H1256" s="71">
        <v>63.2</v>
      </c>
      <c r="I1256" s="69">
        <v>7.59</v>
      </c>
      <c r="J1256" s="53">
        <v>-194</v>
      </c>
      <c r="Q1256" s="225"/>
      <c r="R1256" s="206"/>
      <c r="S1256" s="6"/>
    </row>
    <row r="1257" spans="1:19" x14ac:dyDescent="0.2">
      <c r="D1257" s="71"/>
      <c r="E1257" s="69"/>
      <c r="F1257" s="69"/>
      <c r="G1257" s="52"/>
      <c r="Q1257" s="225"/>
      <c r="R1257" s="206"/>
      <c r="S1257" s="6"/>
    </row>
    <row r="1258" spans="1:19" x14ac:dyDescent="0.2">
      <c r="B1258" s="223"/>
      <c r="C1258" s="223"/>
      <c r="D1258" s="71"/>
      <c r="E1258" s="69"/>
      <c r="F1258" s="69"/>
      <c r="G1258" s="52"/>
      <c r="H1258"/>
      <c r="I1258"/>
      <c r="J1258"/>
      <c r="K1258" s="52"/>
      <c r="N1258"/>
      <c r="Q1258" s="225"/>
      <c r="R1258" s="6"/>
      <c r="S1258" s="6"/>
    </row>
    <row r="1259" spans="1:19" x14ac:dyDescent="0.2">
      <c r="A1259" t="s">
        <v>7</v>
      </c>
      <c r="B1259" s="220">
        <v>40315</v>
      </c>
      <c r="C1259" s="312">
        <v>9.6539351851851848E-2</v>
      </c>
      <c r="D1259" s="71">
        <v>0.221</v>
      </c>
      <c r="E1259" s="69">
        <v>24.03</v>
      </c>
      <c r="F1259" s="69">
        <v>6.61</v>
      </c>
      <c r="G1259" s="52">
        <v>78.8</v>
      </c>
      <c r="H1259">
        <v>2.6659999999999999</v>
      </c>
      <c r="I1259">
        <v>7.67</v>
      </c>
      <c r="J1259">
        <v>144</v>
      </c>
      <c r="K1259" s="52">
        <v>180.7</v>
      </c>
      <c r="M1259" s="80">
        <v>0.1</v>
      </c>
      <c r="N1259"/>
      <c r="Q1259" s="73"/>
      <c r="R1259" s="6"/>
      <c r="S1259" s="155"/>
    </row>
    <row r="1260" spans="1:19" x14ac:dyDescent="0.2">
      <c r="C1260" s="223"/>
      <c r="D1260" s="71"/>
      <c r="E1260" s="69"/>
      <c r="F1260" s="69"/>
      <c r="G1260" s="52"/>
      <c r="H1260"/>
      <c r="I1260"/>
      <c r="J1260"/>
      <c r="K1260" s="52"/>
      <c r="N1260"/>
      <c r="Q1260" s="225"/>
      <c r="R1260" s="6"/>
      <c r="S1260" s="155"/>
    </row>
    <row r="1261" spans="1:19" x14ac:dyDescent="0.2">
      <c r="A1261" t="s">
        <v>36</v>
      </c>
      <c r="B1261" s="220">
        <v>40315</v>
      </c>
      <c r="C1261" s="312">
        <v>0.12064814814814816</v>
      </c>
      <c r="D1261" s="71">
        <v>0.20399999999999999</v>
      </c>
      <c r="E1261" s="69">
        <v>24.06</v>
      </c>
      <c r="F1261" s="69">
        <v>6.47</v>
      </c>
      <c r="G1261" s="52">
        <v>77.5</v>
      </c>
      <c r="H1261">
        <v>3.968</v>
      </c>
      <c r="I1261" s="69">
        <v>7.7</v>
      </c>
      <c r="J1261">
        <v>137</v>
      </c>
      <c r="K1261" s="52">
        <v>133</v>
      </c>
      <c r="M1261" s="80">
        <v>0.2</v>
      </c>
      <c r="N1261"/>
    </row>
    <row r="1262" spans="1:19" x14ac:dyDescent="0.2">
      <c r="C1262" s="223"/>
      <c r="D1262" s="71"/>
      <c r="E1262" s="69"/>
      <c r="F1262" s="69"/>
      <c r="G1262" s="52"/>
      <c r="H1262"/>
      <c r="I1262" s="69"/>
      <c r="J1262"/>
      <c r="K1262" s="52"/>
      <c r="N1262"/>
    </row>
    <row r="1263" spans="1:19" x14ac:dyDescent="0.2">
      <c r="A1263" t="s">
        <v>72</v>
      </c>
      <c r="B1263" s="220">
        <v>40315</v>
      </c>
      <c r="C1263" s="312">
        <v>0.5275347222222222</v>
      </c>
      <c r="D1263" s="71">
        <v>0.23300000000000001</v>
      </c>
      <c r="E1263" s="69">
        <v>23.53</v>
      </c>
      <c r="F1263" s="69">
        <v>7.56</v>
      </c>
      <c r="G1263" s="52">
        <v>89</v>
      </c>
      <c r="H1263">
        <v>1.5549999999999999</v>
      </c>
      <c r="I1263">
        <v>7.82</v>
      </c>
      <c r="J1263">
        <v>141</v>
      </c>
      <c r="K1263" s="52">
        <v>48.5</v>
      </c>
      <c r="M1263" s="80">
        <v>0.3</v>
      </c>
      <c r="N1263"/>
      <c r="Q1263" s="73"/>
      <c r="R1263" s="6"/>
      <c r="S1263" s="6"/>
    </row>
    <row r="1264" spans="1:19" x14ac:dyDescent="0.2">
      <c r="C1264" s="223"/>
      <c r="D1264" s="71"/>
      <c r="E1264" s="69"/>
      <c r="F1264" s="69"/>
      <c r="G1264" s="52"/>
      <c r="H1264"/>
      <c r="I1264" s="69"/>
      <c r="J1264"/>
      <c r="K1264" s="52"/>
      <c r="N1264"/>
    </row>
    <row r="1265" spans="1:17" x14ac:dyDescent="0.2">
      <c r="A1265" t="s">
        <v>55</v>
      </c>
      <c r="B1265" s="220">
        <v>40317</v>
      </c>
      <c r="C1265" s="312">
        <v>0.40885416666666669</v>
      </c>
      <c r="D1265" s="71">
        <v>0.14000000000000001</v>
      </c>
      <c r="E1265" s="69">
        <v>22.11</v>
      </c>
      <c r="F1265" s="69">
        <v>3.68</v>
      </c>
      <c r="G1265" s="52">
        <v>54</v>
      </c>
      <c r="H1265" s="69">
        <v>62.58</v>
      </c>
      <c r="I1265">
        <v>8.2200000000000006</v>
      </c>
      <c r="J1265">
        <v>88</v>
      </c>
      <c r="K1265" s="52">
        <v>7.4</v>
      </c>
      <c r="M1265" s="80">
        <v>1.9</v>
      </c>
      <c r="N1265" s="232">
        <v>10.862780000000001</v>
      </c>
      <c r="O1265" s="186">
        <v>9.7338199999999997</v>
      </c>
      <c r="P1265" s="186">
        <v>1.4238805970149255</v>
      </c>
      <c r="Q1265" s="186">
        <v>1.4186046511627906</v>
      </c>
    </row>
    <row r="1266" spans="1:17" x14ac:dyDescent="0.2">
      <c r="A1266" t="s">
        <v>55</v>
      </c>
      <c r="B1266" s="220">
        <v>40317</v>
      </c>
      <c r="C1266" s="312">
        <v>0.4093518518518518</v>
      </c>
      <c r="D1266" s="71">
        <v>1.093</v>
      </c>
      <c r="E1266" s="69">
        <v>22.04</v>
      </c>
      <c r="F1266" s="69">
        <v>3.55</v>
      </c>
      <c r="G1266" s="52">
        <v>52</v>
      </c>
      <c r="H1266" s="69">
        <v>62.58</v>
      </c>
      <c r="I1266">
        <v>8.23</v>
      </c>
      <c r="J1266">
        <v>87</v>
      </c>
      <c r="K1266" s="52">
        <v>7.4</v>
      </c>
      <c r="N1266" s="52"/>
    </row>
    <row r="1267" spans="1:17" x14ac:dyDescent="0.2">
      <c r="A1267" t="s">
        <v>55</v>
      </c>
      <c r="B1267" s="220">
        <v>40317</v>
      </c>
      <c r="C1267" s="312">
        <v>0.40953703703703703</v>
      </c>
      <c r="D1267" s="71">
        <v>2.0659999999999998</v>
      </c>
      <c r="E1267" s="69">
        <v>21.98</v>
      </c>
      <c r="F1267" s="69">
        <v>3.55</v>
      </c>
      <c r="G1267" s="52">
        <v>51.9</v>
      </c>
      <c r="H1267" s="69">
        <v>62.58</v>
      </c>
      <c r="I1267">
        <v>8.23</v>
      </c>
      <c r="J1267">
        <v>86</v>
      </c>
      <c r="K1267" s="52">
        <v>7.4</v>
      </c>
    </row>
    <row r="1268" spans="1:17" x14ac:dyDescent="0.2">
      <c r="A1268" t="s">
        <v>55</v>
      </c>
      <c r="B1268" s="220">
        <v>40317</v>
      </c>
      <c r="C1268" s="312">
        <v>0.40980324074074076</v>
      </c>
      <c r="D1268" s="71">
        <v>2.8980000000000001</v>
      </c>
      <c r="E1268" s="69">
        <v>21.92</v>
      </c>
      <c r="F1268" s="69">
        <v>3.53</v>
      </c>
      <c r="G1268" s="52">
        <v>51.6</v>
      </c>
      <c r="H1268" s="69">
        <v>62.58</v>
      </c>
      <c r="I1268">
        <v>8.23</v>
      </c>
      <c r="J1268">
        <v>86</v>
      </c>
      <c r="K1268" s="52">
        <v>7.6</v>
      </c>
    </row>
    <row r="1269" spans="1:17" x14ac:dyDescent="0.2">
      <c r="A1269" t="s">
        <v>55</v>
      </c>
      <c r="B1269" s="220">
        <v>40317</v>
      </c>
      <c r="C1269" s="312">
        <v>0.41002314814814816</v>
      </c>
      <c r="D1269" s="71">
        <v>4.13</v>
      </c>
      <c r="E1269" s="69">
        <v>21.87</v>
      </c>
      <c r="F1269" s="69">
        <v>3.48</v>
      </c>
      <c r="G1269" s="52">
        <v>50.8</v>
      </c>
      <c r="H1269" s="69">
        <v>62.57</v>
      </c>
      <c r="I1269">
        <v>8.2200000000000006</v>
      </c>
      <c r="J1269">
        <v>85</v>
      </c>
      <c r="K1269" s="52">
        <v>7.6</v>
      </c>
    </row>
    <row r="1270" spans="1:17" x14ac:dyDescent="0.2">
      <c r="A1270" t="s">
        <v>55</v>
      </c>
      <c r="B1270" s="220">
        <v>40317</v>
      </c>
      <c r="C1270" s="312">
        <v>0.41024305555555557</v>
      </c>
      <c r="D1270" s="71">
        <v>5.2030000000000003</v>
      </c>
      <c r="E1270" s="69">
        <v>21.85</v>
      </c>
      <c r="F1270" s="69">
        <v>3.41</v>
      </c>
      <c r="G1270" s="52">
        <v>49.7</v>
      </c>
      <c r="H1270" s="69">
        <v>62.57</v>
      </c>
      <c r="I1270">
        <v>8.2200000000000006</v>
      </c>
      <c r="J1270">
        <v>85</v>
      </c>
      <c r="K1270" s="52">
        <v>7.5</v>
      </c>
    </row>
    <row r="1271" spans="1:17" x14ac:dyDescent="0.2">
      <c r="A1271" t="s">
        <v>55</v>
      </c>
      <c r="B1271" s="220">
        <v>40317</v>
      </c>
      <c r="C1271" s="312">
        <v>0.41053240740740743</v>
      </c>
      <c r="D1271" s="71">
        <v>6.1130000000000004</v>
      </c>
      <c r="E1271" s="69">
        <v>21.84</v>
      </c>
      <c r="F1271" s="69">
        <v>3.31</v>
      </c>
      <c r="G1271" s="52">
        <v>48.4</v>
      </c>
      <c r="H1271" s="69">
        <v>62.57</v>
      </c>
      <c r="I1271">
        <v>8.2200000000000006</v>
      </c>
      <c r="J1271">
        <v>84</v>
      </c>
      <c r="K1271" s="52">
        <v>7.5</v>
      </c>
      <c r="N1271"/>
    </row>
    <row r="1272" spans="1:17" x14ac:dyDescent="0.2">
      <c r="A1272" t="s">
        <v>55</v>
      </c>
      <c r="B1272" s="220">
        <v>40317</v>
      </c>
      <c r="C1272" s="312">
        <v>0.41072916666666665</v>
      </c>
      <c r="D1272" s="71">
        <v>7.1849999999999996</v>
      </c>
      <c r="E1272" s="69">
        <v>21.84</v>
      </c>
      <c r="F1272" s="69">
        <v>3.28</v>
      </c>
      <c r="G1272" s="52">
        <v>47.8</v>
      </c>
      <c r="H1272" s="69">
        <v>62.57</v>
      </c>
      <c r="I1272">
        <v>8.2200000000000006</v>
      </c>
      <c r="J1272">
        <v>84</v>
      </c>
      <c r="K1272" s="52">
        <v>7.4</v>
      </c>
      <c r="N1272"/>
    </row>
    <row r="1273" spans="1:17" x14ac:dyDescent="0.2">
      <c r="A1273" t="s">
        <v>55</v>
      </c>
      <c r="B1273" s="220">
        <v>40317</v>
      </c>
      <c r="C1273" s="312">
        <v>0.41089120370370374</v>
      </c>
      <c r="D1273" s="71">
        <v>8.2690000000000001</v>
      </c>
      <c r="E1273" s="69">
        <v>21.84</v>
      </c>
      <c r="F1273" s="69">
        <v>3.25</v>
      </c>
      <c r="G1273" s="52">
        <v>47.4</v>
      </c>
      <c r="H1273" s="69">
        <v>62.57</v>
      </c>
      <c r="I1273">
        <v>8.2200000000000006</v>
      </c>
      <c r="J1273">
        <v>84</v>
      </c>
      <c r="K1273" s="52">
        <v>7.4</v>
      </c>
      <c r="N1273"/>
    </row>
    <row r="1274" spans="1:17" x14ac:dyDescent="0.2">
      <c r="A1274" t="s">
        <v>55</v>
      </c>
      <c r="B1274" s="220">
        <v>40317</v>
      </c>
      <c r="C1274" s="312">
        <v>0.4112615740740741</v>
      </c>
      <c r="D1274" s="71">
        <v>9.9920000000000009</v>
      </c>
      <c r="E1274" s="69">
        <v>21.83</v>
      </c>
      <c r="F1274" s="69">
        <v>3.19</v>
      </c>
      <c r="G1274" s="52">
        <v>46.6</v>
      </c>
      <c r="H1274" s="69">
        <v>62.57</v>
      </c>
      <c r="I1274">
        <v>8.2200000000000006</v>
      </c>
      <c r="J1274">
        <v>83</v>
      </c>
      <c r="K1274" s="52">
        <v>7.5</v>
      </c>
      <c r="N1274"/>
    </row>
    <row r="1275" spans="1:17" x14ac:dyDescent="0.2">
      <c r="A1275" t="s">
        <v>55</v>
      </c>
      <c r="B1275" s="220">
        <v>40317</v>
      </c>
      <c r="C1275" s="312">
        <v>0.41145833333333331</v>
      </c>
      <c r="D1275" s="71">
        <v>11.041</v>
      </c>
      <c r="E1275" s="69">
        <v>21.83</v>
      </c>
      <c r="F1275" s="69">
        <v>3.18</v>
      </c>
      <c r="G1275" s="52">
        <v>46.3</v>
      </c>
      <c r="H1275" s="69">
        <v>62.58</v>
      </c>
      <c r="I1275">
        <v>8.2200000000000006</v>
      </c>
      <c r="J1275">
        <v>83</v>
      </c>
      <c r="K1275" s="52">
        <v>7.5</v>
      </c>
      <c r="N1275"/>
    </row>
    <row r="1276" spans="1:17" x14ac:dyDescent="0.2">
      <c r="A1276" t="s">
        <v>55</v>
      </c>
      <c r="B1276" s="220">
        <v>40317</v>
      </c>
      <c r="C1276" s="312">
        <v>0.41162037037037041</v>
      </c>
      <c r="D1276" s="71">
        <v>12.224</v>
      </c>
      <c r="E1276" s="69">
        <v>21.83</v>
      </c>
      <c r="F1276" s="69">
        <v>3.16</v>
      </c>
      <c r="G1276" s="52">
        <v>46.1</v>
      </c>
      <c r="H1276" s="69">
        <v>62.58</v>
      </c>
      <c r="I1276">
        <v>8.2200000000000006</v>
      </c>
      <c r="J1276">
        <v>83</v>
      </c>
      <c r="K1276" s="52">
        <v>7.1</v>
      </c>
      <c r="N1276"/>
    </row>
    <row r="1277" spans="1:17" x14ac:dyDescent="0.2">
      <c r="A1277" t="s">
        <v>55</v>
      </c>
      <c r="B1277" s="220">
        <v>40317</v>
      </c>
      <c r="C1277" s="312">
        <v>0.41185185185185186</v>
      </c>
      <c r="D1277" s="71">
        <v>13.087999999999999</v>
      </c>
      <c r="E1277" s="69">
        <v>21.82</v>
      </c>
      <c r="F1277" s="69">
        <v>3.13</v>
      </c>
      <c r="G1277" s="52">
        <v>45.7</v>
      </c>
      <c r="H1277" s="69">
        <v>62.58</v>
      </c>
      <c r="I1277">
        <v>8.2200000000000006</v>
      </c>
      <c r="J1277">
        <v>83</v>
      </c>
      <c r="K1277" s="52">
        <v>7.4</v>
      </c>
      <c r="N1277"/>
    </row>
    <row r="1278" spans="1:17" x14ac:dyDescent="0.2">
      <c r="A1278" t="s">
        <v>55</v>
      </c>
      <c r="B1278" s="220">
        <v>40317</v>
      </c>
      <c r="C1278" s="312">
        <v>0.41212962962962968</v>
      </c>
      <c r="D1278" s="71">
        <v>14.016</v>
      </c>
      <c r="E1278" s="69">
        <v>21.81</v>
      </c>
      <c r="F1278" s="69">
        <v>3.08</v>
      </c>
      <c r="G1278" s="52">
        <v>45</v>
      </c>
      <c r="H1278" s="69">
        <v>62.53</v>
      </c>
      <c r="I1278" s="69">
        <v>8.1999999999999993</v>
      </c>
      <c r="J1278">
        <v>-203</v>
      </c>
      <c r="K1278" s="52">
        <v>654.5</v>
      </c>
      <c r="N1278"/>
    </row>
    <row r="1279" spans="1:17" x14ac:dyDescent="0.2">
      <c r="A1279" t="s">
        <v>55</v>
      </c>
      <c r="B1279" s="220">
        <v>40317</v>
      </c>
      <c r="C1279" s="312">
        <v>0.41223379629629631</v>
      </c>
      <c r="D1279" s="71">
        <v>14.003</v>
      </c>
      <c r="E1279" s="69">
        <v>21.79</v>
      </c>
      <c r="F1279" s="69">
        <v>3.01</v>
      </c>
      <c r="G1279" s="52">
        <v>43.8</v>
      </c>
      <c r="H1279" s="69">
        <v>62.49</v>
      </c>
      <c r="I1279">
        <v>8.1300000000000008</v>
      </c>
      <c r="J1279">
        <v>-234</v>
      </c>
      <c r="K1279" s="52">
        <v>13.6</v>
      </c>
      <c r="N1279"/>
    </row>
    <row r="1280" spans="1:17" x14ac:dyDescent="0.2">
      <c r="C1280" s="223"/>
      <c r="D1280" s="71"/>
      <c r="E1280" s="69"/>
      <c r="F1280" s="69"/>
      <c r="G1280" s="52"/>
      <c r="H1280" s="69"/>
      <c r="I1280"/>
      <c r="J1280"/>
      <c r="K1280" s="52"/>
      <c r="N1280"/>
    </row>
    <row r="1281" spans="1:17" x14ac:dyDescent="0.2">
      <c r="A1281" t="s">
        <v>58</v>
      </c>
      <c r="B1281" s="220">
        <v>40317</v>
      </c>
      <c r="C1281" s="312">
        <v>0.43673611111111116</v>
      </c>
      <c r="D1281" s="71">
        <v>0.152</v>
      </c>
      <c r="E1281" s="69">
        <v>22.4</v>
      </c>
      <c r="F1281" s="69">
        <v>6.3</v>
      </c>
      <c r="G1281" s="52">
        <v>92.8</v>
      </c>
      <c r="H1281" s="69">
        <v>62.42</v>
      </c>
      <c r="I1281">
        <v>8.2799999999999994</v>
      </c>
      <c r="J1281">
        <v>114</v>
      </c>
      <c r="K1281" s="52">
        <v>7.6</v>
      </c>
      <c r="M1281" s="80">
        <v>1.5</v>
      </c>
      <c r="N1281" s="232">
        <v>17.986719999999998</v>
      </c>
      <c r="O1281" s="232">
        <v>26.310880000000004</v>
      </c>
      <c r="P1281" s="186">
        <v>1.5450980392156861</v>
      </c>
      <c r="Q1281" s="186">
        <v>1.5463087248322149</v>
      </c>
    </row>
    <row r="1282" spans="1:17" x14ac:dyDescent="0.2">
      <c r="A1282" t="s">
        <v>58</v>
      </c>
      <c r="B1282" s="220">
        <v>40317</v>
      </c>
      <c r="C1282" s="312">
        <v>0.4369791666666667</v>
      </c>
      <c r="D1282" s="71">
        <v>1.3180000000000001</v>
      </c>
      <c r="E1282" s="69">
        <v>22.31</v>
      </c>
      <c r="F1282" s="69">
        <v>6.37</v>
      </c>
      <c r="G1282" s="52">
        <v>93.6</v>
      </c>
      <c r="H1282" s="69">
        <v>62.43</v>
      </c>
      <c r="I1282">
        <v>8.2799999999999994</v>
      </c>
      <c r="J1282">
        <v>113</v>
      </c>
      <c r="K1282" s="52">
        <v>7.8</v>
      </c>
      <c r="N1282" s="52"/>
    </row>
    <row r="1283" spans="1:17" x14ac:dyDescent="0.2">
      <c r="A1283" t="s">
        <v>58</v>
      </c>
      <c r="B1283" s="220">
        <v>40317</v>
      </c>
      <c r="C1283" s="312">
        <v>0.4372800925925926</v>
      </c>
      <c r="D1283" s="71">
        <v>2.097</v>
      </c>
      <c r="E1283" s="69">
        <v>22.23</v>
      </c>
      <c r="F1283" s="69">
        <v>6.37</v>
      </c>
      <c r="G1283" s="52">
        <v>93.5</v>
      </c>
      <c r="H1283" s="69">
        <v>62.41</v>
      </c>
      <c r="I1283">
        <v>8.2799999999999994</v>
      </c>
      <c r="J1283">
        <v>111</v>
      </c>
      <c r="K1283" s="52">
        <v>8.1</v>
      </c>
    </row>
    <row r="1284" spans="1:17" x14ac:dyDescent="0.2">
      <c r="A1284" t="s">
        <v>58</v>
      </c>
      <c r="B1284" s="220">
        <v>40317</v>
      </c>
      <c r="C1284" s="312">
        <v>0.43748842592592596</v>
      </c>
      <c r="D1284" s="71">
        <v>3.0289999999999999</v>
      </c>
      <c r="E1284" s="69">
        <v>22.2</v>
      </c>
      <c r="F1284" s="69">
        <v>6.36</v>
      </c>
      <c r="G1284" s="52">
        <v>93.3</v>
      </c>
      <c r="H1284" s="69">
        <v>62.41</v>
      </c>
      <c r="I1284">
        <v>8.2799999999999994</v>
      </c>
      <c r="J1284">
        <v>109</v>
      </c>
      <c r="K1284" s="52">
        <v>8</v>
      </c>
    </row>
    <row r="1285" spans="1:17" x14ac:dyDescent="0.2">
      <c r="A1285" t="s">
        <v>58</v>
      </c>
      <c r="B1285" s="220">
        <v>40317</v>
      </c>
      <c r="C1285" s="312">
        <v>0.43777777777777777</v>
      </c>
      <c r="D1285" s="71">
        <v>4.2759999999999998</v>
      </c>
      <c r="E1285" s="69">
        <v>22.14</v>
      </c>
      <c r="F1285" s="69">
        <v>6.23</v>
      </c>
      <c r="G1285" s="52">
        <v>91.3</v>
      </c>
      <c r="H1285" s="69">
        <v>62.4</v>
      </c>
      <c r="I1285">
        <v>8.27</v>
      </c>
      <c r="J1285">
        <v>108</v>
      </c>
      <c r="K1285" s="52">
        <v>8</v>
      </c>
      <c r="N1285"/>
    </row>
    <row r="1286" spans="1:17" x14ac:dyDescent="0.2">
      <c r="A1286" t="s">
        <v>58</v>
      </c>
      <c r="B1286" s="220">
        <v>40317</v>
      </c>
      <c r="C1286" s="312">
        <v>0.43835648148148149</v>
      </c>
      <c r="D1286" s="71">
        <v>5.1210000000000004</v>
      </c>
      <c r="E1286" s="69">
        <v>22.11</v>
      </c>
      <c r="F1286" s="69">
        <v>5.9</v>
      </c>
      <c r="G1286" s="52">
        <v>86.5</v>
      </c>
      <c r="H1286" s="69">
        <v>62.39</v>
      </c>
      <c r="I1286">
        <v>8.27</v>
      </c>
      <c r="J1286">
        <v>105</v>
      </c>
      <c r="K1286" s="52">
        <v>8.1</v>
      </c>
      <c r="N1286"/>
    </row>
    <row r="1287" spans="1:17" x14ac:dyDescent="0.2">
      <c r="A1287" t="s">
        <v>58</v>
      </c>
      <c r="B1287" s="220">
        <v>40317</v>
      </c>
      <c r="C1287" s="312">
        <v>0.43902777777777779</v>
      </c>
      <c r="D1287" s="71">
        <v>6.0750000000000002</v>
      </c>
      <c r="E1287" s="69">
        <v>22.09</v>
      </c>
      <c r="F1287" s="69">
        <v>5.81</v>
      </c>
      <c r="G1287" s="52">
        <v>85.1</v>
      </c>
      <c r="H1287" s="69">
        <v>62.4</v>
      </c>
      <c r="I1287">
        <v>8.27</v>
      </c>
      <c r="J1287">
        <v>103</v>
      </c>
      <c r="K1287" s="52">
        <v>7.9</v>
      </c>
      <c r="N1287"/>
    </row>
    <row r="1288" spans="1:17" x14ac:dyDescent="0.2">
      <c r="A1288" t="s">
        <v>58</v>
      </c>
      <c r="B1288" s="220">
        <v>40317</v>
      </c>
      <c r="C1288" s="312">
        <v>0.43929398148148152</v>
      </c>
      <c r="D1288" s="71">
        <v>7.0540000000000003</v>
      </c>
      <c r="E1288" s="69">
        <v>22.08</v>
      </c>
      <c r="F1288" s="69">
        <v>5.76</v>
      </c>
      <c r="G1288" s="52">
        <v>84.4</v>
      </c>
      <c r="H1288" s="69">
        <v>62.4</v>
      </c>
      <c r="I1288">
        <v>8.27</v>
      </c>
      <c r="J1288">
        <v>102</v>
      </c>
      <c r="K1288" s="52">
        <v>8</v>
      </c>
      <c r="N1288"/>
    </row>
    <row r="1289" spans="1:17" x14ac:dyDescent="0.2">
      <c r="A1289" t="s">
        <v>58</v>
      </c>
      <c r="B1289" s="220">
        <v>40317</v>
      </c>
      <c r="C1289" s="312">
        <v>0.43951388888888893</v>
      </c>
      <c r="D1289" s="71">
        <v>8.1539999999999999</v>
      </c>
      <c r="E1289" s="69">
        <v>22.07</v>
      </c>
      <c r="F1289" s="69">
        <v>5.73</v>
      </c>
      <c r="G1289" s="52">
        <v>83.8</v>
      </c>
      <c r="H1289" s="69">
        <v>62.4</v>
      </c>
      <c r="I1289">
        <v>8.27</v>
      </c>
      <c r="J1289">
        <v>102</v>
      </c>
      <c r="K1289" s="52">
        <v>7.9</v>
      </c>
      <c r="N1289"/>
    </row>
    <row r="1290" spans="1:17" x14ac:dyDescent="0.2">
      <c r="A1290" t="s">
        <v>58</v>
      </c>
      <c r="B1290" s="220">
        <v>40317</v>
      </c>
      <c r="C1290" s="312">
        <v>0.43980324074074079</v>
      </c>
      <c r="D1290" s="71">
        <v>9.07</v>
      </c>
      <c r="E1290" s="69">
        <v>22.06</v>
      </c>
      <c r="F1290" s="69">
        <v>5.65</v>
      </c>
      <c r="G1290" s="52">
        <v>82.7</v>
      </c>
      <c r="H1290" s="69">
        <v>62.41</v>
      </c>
      <c r="I1290">
        <v>8.27</v>
      </c>
      <c r="J1290">
        <v>101</v>
      </c>
      <c r="K1290" s="52">
        <v>7.9</v>
      </c>
      <c r="N1290"/>
    </row>
    <row r="1291" spans="1:17" x14ac:dyDescent="0.2">
      <c r="A1291" t="s">
        <v>58</v>
      </c>
      <c r="B1291" s="220">
        <v>40317</v>
      </c>
      <c r="C1291" s="312">
        <v>0.44003472222222223</v>
      </c>
      <c r="D1291" s="71">
        <v>9.9719999999999995</v>
      </c>
      <c r="E1291" s="69">
        <v>22.04</v>
      </c>
      <c r="F1291" s="69">
        <v>5.6</v>
      </c>
      <c r="G1291" s="52">
        <v>82</v>
      </c>
      <c r="H1291" s="69">
        <v>62.42</v>
      </c>
      <c r="I1291">
        <v>8.26</v>
      </c>
      <c r="J1291">
        <v>100</v>
      </c>
      <c r="K1291" s="52">
        <v>7.9</v>
      </c>
      <c r="N1291"/>
    </row>
    <row r="1292" spans="1:17" x14ac:dyDescent="0.2">
      <c r="A1292" t="s">
        <v>58</v>
      </c>
      <c r="B1292" s="220">
        <v>40317</v>
      </c>
      <c r="C1292" s="312">
        <v>0.44019675925925927</v>
      </c>
      <c r="D1292" s="71">
        <v>11.24</v>
      </c>
      <c r="E1292" s="69">
        <v>22.03</v>
      </c>
      <c r="F1292" s="69">
        <v>5.57</v>
      </c>
      <c r="G1292" s="52">
        <v>81.5</v>
      </c>
      <c r="H1292" s="69">
        <v>62.43</v>
      </c>
      <c r="I1292">
        <v>8.26</v>
      </c>
      <c r="J1292">
        <v>98</v>
      </c>
      <c r="K1292" s="52">
        <v>7.8</v>
      </c>
      <c r="N1292"/>
    </row>
    <row r="1293" spans="1:17" x14ac:dyDescent="0.2">
      <c r="A1293" t="s">
        <v>58</v>
      </c>
      <c r="B1293" s="220">
        <v>40317</v>
      </c>
      <c r="C1293" s="312">
        <v>0.4403819444444444</v>
      </c>
      <c r="D1293" s="71">
        <v>11.663</v>
      </c>
      <c r="E1293" s="69">
        <v>22.02</v>
      </c>
      <c r="F1293" s="69">
        <v>5.34</v>
      </c>
      <c r="G1293" s="52">
        <v>78.2</v>
      </c>
      <c r="H1293" s="69">
        <v>62.43</v>
      </c>
      <c r="I1293">
        <v>8.26</v>
      </c>
      <c r="J1293">
        <v>-24</v>
      </c>
      <c r="K1293" s="52">
        <v>7.8</v>
      </c>
      <c r="N1293"/>
    </row>
    <row r="1294" spans="1:17" x14ac:dyDescent="0.2">
      <c r="C1294" s="223"/>
      <c r="D1294" s="71"/>
      <c r="E1294" s="69"/>
      <c r="F1294" s="69"/>
      <c r="G1294" s="52"/>
      <c r="H1294" s="69"/>
      <c r="I1294"/>
      <c r="J1294"/>
      <c r="K1294" s="52"/>
      <c r="N1294"/>
    </row>
    <row r="1295" spans="1:17" x14ac:dyDescent="0.2">
      <c r="A1295" t="s">
        <v>61</v>
      </c>
      <c r="B1295" s="220">
        <v>40317</v>
      </c>
      <c r="C1295" s="312">
        <v>0.45832175925925928</v>
      </c>
      <c r="D1295" s="71">
        <v>8.5999999999999993E-2</v>
      </c>
      <c r="E1295" s="69">
        <v>22.58</v>
      </c>
      <c r="F1295" s="69">
        <v>5.89</v>
      </c>
      <c r="G1295" s="52">
        <v>86.9</v>
      </c>
      <c r="H1295" s="69">
        <v>62.3</v>
      </c>
      <c r="I1295">
        <v>8.26</v>
      </c>
      <c r="J1295">
        <v>134</v>
      </c>
      <c r="K1295" s="52">
        <v>-262.2</v>
      </c>
      <c r="M1295" s="80">
        <v>1.9</v>
      </c>
      <c r="N1295" s="232">
        <v>20.870519999999999</v>
      </c>
      <c r="O1295" s="232">
        <v>17.003419999999998</v>
      </c>
      <c r="P1295" s="186">
        <v>1.5623931623931624</v>
      </c>
      <c r="Q1295" s="186">
        <v>1.4550781249999998</v>
      </c>
    </row>
    <row r="1296" spans="1:17" x14ac:dyDescent="0.2">
      <c r="A1296" t="s">
        <v>61</v>
      </c>
      <c r="B1296" s="220">
        <v>40317</v>
      </c>
      <c r="C1296" s="312">
        <v>0.45850694444444445</v>
      </c>
      <c r="D1296" s="71">
        <v>1.0680000000000001</v>
      </c>
      <c r="E1296" s="69">
        <v>22.4</v>
      </c>
      <c r="F1296" s="69">
        <v>5.88</v>
      </c>
      <c r="G1296" s="52">
        <v>86.6</v>
      </c>
      <c r="H1296" s="69">
        <v>62.3</v>
      </c>
      <c r="I1296">
        <v>8.26</v>
      </c>
      <c r="J1296">
        <v>133</v>
      </c>
      <c r="K1296" s="52">
        <v>-261.89999999999998</v>
      </c>
      <c r="N1296" s="52"/>
    </row>
    <row r="1297" spans="1:14" x14ac:dyDescent="0.2">
      <c r="A1297" t="s">
        <v>61</v>
      </c>
      <c r="B1297" s="220">
        <v>40317</v>
      </c>
      <c r="C1297" s="312">
        <v>0.45877314814814812</v>
      </c>
      <c r="D1297" s="71">
        <v>2.1850000000000001</v>
      </c>
      <c r="E1297" s="69">
        <v>22.15</v>
      </c>
      <c r="F1297" s="69">
        <v>5.88</v>
      </c>
      <c r="G1297" s="52">
        <v>86.2</v>
      </c>
      <c r="H1297" s="69">
        <v>62.28</v>
      </c>
      <c r="I1297">
        <v>8.26</v>
      </c>
      <c r="J1297">
        <v>130</v>
      </c>
      <c r="K1297" s="52">
        <v>7.9</v>
      </c>
      <c r="N1297"/>
    </row>
    <row r="1298" spans="1:14" x14ac:dyDescent="0.2">
      <c r="A1298" t="s">
        <v>61</v>
      </c>
      <c r="B1298" s="220">
        <v>40317</v>
      </c>
      <c r="C1298" s="312">
        <v>0.45893518518518522</v>
      </c>
      <c r="D1298" s="71">
        <v>3.14</v>
      </c>
      <c r="E1298" s="69">
        <v>22.06</v>
      </c>
      <c r="F1298" s="69">
        <v>5.86</v>
      </c>
      <c r="G1298" s="52">
        <v>85.7</v>
      </c>
      <c r="H1298" s="69">
        <v>62.27</v>
      </c>
      <c r="I1298">
        <v>8.26</v>
      </c>
      <c r="J1298">
        <v>129</v>
      </c>
      <c r="K1298" s="52">
        <v>7.9</v>
      </c>
      <c r="N1298"/>
    </row>
    <row r="1299" spans="1:14" x14ac:dyDescent="0.2">
      <c r="A1299" t="s">
        <v>61</v>
      </c>
      <c r="B1299" s="220">
        <v>40317</v>
      </c>
      <c r="C1299" s="312">
        <v>0.45910879629629631</v>
      </c>
      <c r="D1299" s="71">
        <v>4.1890000000000001</v>
      </c>
      <c r="E1299" s="69">
        <v>22</v>
      </c>
      <c r="F1299" s="69">
        <v>5.67</v>
      </c>
      <c r="G1299" s="52">
        <v>82.9</v>
      </c>
      <c r="H1299" s="69">
        <v>62.28</v>
      </c>
      <c r="I1299">
        <v>8.25</v>
      </c>
      <c r="J1299">
        <v>128</v>
      </c>
      <c r="K1299" s="52">
        <v>7.8</v>
      </c>
      <c r="N1299"/>
    </row>
    <row r="1300" spans="1:14" x14ac:dyDescent="0.2">
      <c r="A1300" t="s">
        <v>61</v>
      </c>
      <c r="B1300" s="220">
        <v>40317</v>
      </c>
      <c r="C1300" s="312">
        <v>0.45915509259259263</v>
      </c>
      <c r="D1300" s="71">
        <v>4.1790000000000003</v>
      </c>
      <c r="E1300" s="69">
        <v>22</v>
      </c>
      <c r="F1300" s="69">
        <v>5.6</v>
      </c>
      <c r="G1300" s="52">
        <v>81.900000000000006</v>
      </c>
      <c r="H1300" s="69">
        <v>62.28</v>
      </c>
      <c r="I1300">
        <v>8.25</v>
      </c>
      <c r="J1300">
        <v>128</v>
      </c>
      <c r="K1300" s="52">
        <v>7.8</v>
      </c>
      <c r="N1300"/>
    </row>
    <row r="1301" spans="1:14" x14ac:dyDescent="0.2">
      <c r="A1301" t="s">
        <v>61</v>
      </c>
      <c r="B1301" s="220">
        <v>40317</v>
      </c>
      <c r="C1301" s="312">
        <v>0.45938657407407407</v>
      </c>
      <c r="D1301" s="71">
        <v>5.4530000000000003</v>
      </c>
      <c r="E1301" s="69">
        <v>21.97</v>
      </c>
      <c r="F1301" s="69">
        <v>5.36</v>
      </c>
      <c r="G1301" s="52">
        <v>78.3</v>
      </c>
      <c r="H1301" s="69">
        <v>62.28</v>
      </c>
      <c r="I1301">
        <v>8.25</v>
      </c>
      <c r="J1301">
        <v>126</v>
      </c>
      <c r="K1301" s="52">
        <v>7.8</v>
      </c>
      <c r="N1301"/>
    </row>
    <row r="1302" spans="1:14" x14ac:dyDescent="0.2">
      <c r="A1302" t="s">
        <v>61</v>
      </c>
      <c r="B1302" s="220">
        <v>40317</v>
      </c>
      <c r="C1302" s="312">
        <v>0.4597222222222222</v>
      </c>
      <c r="D1302" s="71">
        <v>6.3310000000000004</v>
      </c>
      <c r="E1302" s="69">
        <v>21.95</v>
      </c>
      <c r="F1302" s="69">
        <v>5.21</v>
      </c>
      <c r="G1302" s="52">
        <v>76.099999999999994</v>
      </c>
      <c r="H1302" s="69">
        <v>62.28</v>
      </c>
      <c r="I1302">
        <v>8.25</v>
      </c>
      <c r="J1302">
        <v>124</v>
      </c>
      <c r="K1302" s="52">
        <v>7.8</v>
      </c>
      <c r="N1302"/>
    </row>
    <row r="1303" spans="1:14" x14ac:dyDescent="0.2">
      <c r="A1303" t="s">
        <v>61</v>
      </c>
      <c r="B1303" s="220">
        <v>40317</v>
      </c>
      <c r="C1303" s="312">
        <v>0.45995370370370375</v>
      </c>
      <c r="D1303" s="71">
        <v>7.194</v>
      </c>
      <c r="E1303" s="69">
        <v>21.93</v>
      </c>
      <c r="F1303" s="69">
        <v>5.23</v>
      </c>
      <c r="G1303" s="52">
        <v>76.3</v>
      </c>
      <c r="H1303" s="69">
        <v>62.29</v>
      </c>
      <c r="I1303">
        <v>8.25</v>
      </c>
      <c r="J1303">
        <v>123</v>
      </c>
      <c r="K1303" s="52">
        <v>7.7</v>
      </c>
      <c r="N1303"/>
    </row>
    <row r="1304" spans="1:14" x14ac:dyDescent="0.2">
      <c r="A1304" t="s">
        <v>61</v>
      </c>
      <c r="B1304" s="220">
        <v>40317</v>
      </c>
      <c r="C1304" s="312">
        <v>0.46017361111111116</v>
      </c>
      <c r="D1304" s="71">
        <v>8.3030000000000008</v>
      </c>
      <c r="E1304" s="69">
        <v>21.93</v>
      </c>
      <c r="F1304" s="69">
        <v>5.24</v>
      </c>
      <c r="G1304" s="52">
        <v>76.5</v>
      </c>
      <c r="H1304" s="69">
        <v>62.3</v>
      </c>
      <c r="I1304">
        <v>8.25</v>
      </c>
      <c r="J1304">
        <v>122</v>
      </c>
      <c r="K1304" s="52">
        <v>7.8</v>
      </c>
      <c r="N1304"/>
    </row>
    <row r="1305" spans="1:14" x14ac:dyDescent="0.2">
      <c r="A1305" t="s">
        <v>61</v>
      </c>
      <c r="B1305" s="220">
        <v>40317</v>
      </c>
      <c r="C1305" s="312">
        <v>0.46047453703703706</v>
      </c>
      <c r="D1305" s="71">
        <v>9.157</v>
      </c>
      <c r="E1305" s="69">
        <v>21.85</v>
      </c>
      <c r="F1305" s="69">
        <v>5.25</v>
      </c>
      <c r="G1305" s="52">
        <v>76.599999999999994</v>
      </c>
      <c r="H1305" s="69">
        <v>62.34</v>
      </c>
      <c r="I1305">
        <v>8.25</v>
      </c>
      <c r="J1305">
        <v>121</v>
      </c>
      <c r="K1305" s="52">
        <v>8.1</v>
      </c>
      <c r="N1305"/>
    </row>
    <row r="1306" spans="1:14" x14ac:dyDescent="0.2">
      <c r="A1306" t="s">
        <v>61</v>
      </c>
      <c r="B1306" s="220">
        <v>40317</v>
      </c>
      <c r="C1306" s="312">
        <v>0.46065972222222223</v>
      </c>
      <c r="D1306" s="71">
        <v>10.327</v>
      </c>
      <c r="E1306" s="69">
        <v>21.82</v>
      </c>
      <c r="F1306" s="69">
        <v>5.25</v>
      </c>
      <c r="G1306" s="52">
        <v>76.5</v>
      </c>
      <c r="H1306" s="69">
        <v>62.36</v>
      </c>
      <c r="I1306">
        <v>8.25</v>
      </c>
      <c r="J1306">
        <v>120</v>
      </c>
      <c r="K1306" s="52">
        <v>7.5</v>
      </c>
      <c r="N1306"/>
    </row>
    <row r="1307" spans="1:14" x14ac:dyDescent="0.2">
      <c r="A1307" t="s">
        <v>61</v>
      </c>
      <c r="B1307" s="220">
        <v>40317</v>
      </c>
      <c r="C1307" s="312">
        <v>0.46082175925925922</v>
      </c>
      <c r="D1307" s="71">
        <v>11.099</v>
      </c>
      <c r="E1307" s="69">
        <v>21.79</v>
      </c>
      <c r="F1307" s="69">
        <v>5.2</v>
      </c>
      <c r="G1307" s="52">
        <v>75.8</v>
      </c>
      <c r="H1307" s="69">
        <v>62.4</v>
      </c>
      <c r="I1307">
        <v>8.25</v>
      </c>
      <c r="J1307">
        <v>119</v>
      </c>
      <c r="K1307" s="52">
        <v>7.3</v>
      </c>
      <c r="N1307"/>
    </row>
    <row r="1308" spans="1:14" x14ac:dyDescent="0.2">
      <c r="A1308" t="s">
        <v>61</v>
      </c>
      <c r="B1308" s="220">
        <v>40317</v>
      </c>
      <c r="C1308" s="312">
        <v>0.46121527777777777</v>
      </c>
      <c r="D1308" s="71">
        <v>12.021000000000001</v>
      </c>
      <c r="E1308" s="69">
        <v>21.7</v>
      </c>
      <c r="F1308" s="69">
        <v>4.63</v>
      </c>
      <c r="G1308" s="52">
        <v>67.3</v>
      </c>
      <c r="H1308" s="69">
        <v>62.46</v>
      </c>
      <c r="I1308">
        <v>8.24</v>
      </c>
      <c r="J1308">
        <v>117</v>
      </c>
      <c r="K1308" s="52">
        <v>7</v>
      </c>
      <c r="N1308"/>
    </row>
    <row r="1309" spans="1:14" x14ac:dyDescent="0.2">
      <c r="A1309" t="s">
        <v>61</v>
      </c>
      <c r="B1309" s="220">
        <v>40317</v>
      </c>
      <c r="C1309" s="312">
        <v>0.46152777777777776</v>
      </c>
      <c r="D1309" s="71">
        <v>13.223000000000001</v>
      </c>
      <c r="E1309" s="69">
        <v>21.64</v>
      </c>
      <c r="F1309" s="69">
        <v>4.28</v>
      </c>
      <c r="G1309" s="52">
        <v>62.2</v>
      </c>
      <c r="H1309" s="69">
        <v>62.5</v>
      </c>
      <c r="I1309">
        <v>8.2200000000000006</v>
      </c>
      <c r="J1309">
        <v>103</v>
      </c>
      <c r="K1309" s="52">
        <v>7.2</v>
      </c>
      <c r="N1309"/>
    </row>
    <row r="1310" spans="1:14" x14ac:dyDescent="0.2">
      <c r="A1310" t="s">
        <v>61</v>
      </c>
      <c r="B1310" s="220">
        <v>40317</v>
      </c>
      <c r="C1310" s="312">
        <v>0.46179398148148149</v>
      </c>
      <c r="D1310" s="71">
        <v>13.881</v>
      </c>
      <c r="E1310" s="69">
        <v>21.62</v>
      </c>
      <c r="F1310" s="69">
        <v>3.86</v>
      </c>
      <c r="G1310" s="52">
        <v>56.1</v>
      </c>
      <c r="H1310" s="69">
        <v>62.54</v>
      </c>
      <c r="I1310">
        <v>8.14</v>
      </c>
      <c r="J1310">
        <v>-207</v>
      </c>
      <c r="K1310" s="52">
        <v>7.2</v>
      </c>
      <c r="N1310"/>
    </row>
    <row r="1311" spans="1:14" x14ac:dyDescent="0.2">
      <c r="C1311" s="224"/>
      <c r="D1311" s="71"/>
      <c r="E1311" s="69"/>
      <c r="F1311" s="69"/>
      <c r="G1311" s="52"/>
      <c r="K1311" s="52"/>
    </row>
    <row r="1312" spans="1:14" x14ac:dyDescent="0.2">
      <c r="D1312" s="71"/>
      <c r="E1312" s="69"/>
      <c r="F1312" s="69"/>
      <c r="G1312" s="52"/>
      <c r="K1312" s="52"/>
    </row>
    <row r="1313" spans="1:17" x14ac:dyDescent="0.2">
      <c r="A1313" t="s">
        <v>7</v>
      </c>
      <c r="B1313" s="220">
        <v>40400</v>
      </c>
      <c r="C1313" s="312">
        <v>0.1744097222222222</v>
      </c>
      <c r="D1313" s="71">
        <v>0.315</v>
      </c>
      <c r="E1313" s="69">
        <v>28.79</v>
      </c>
      <c r="F1313" s="69">
        <v>6.18</v>
      </c>
      <c r="G1313" s="52">
        <v>80.5</v>
      </c>
      <c r="H1313">
        <v>2.9390000000000001</v>
      </c>
      <c r="I1313">
        <v>7.78</v>
      </c>
      <c r="J1313">
        <v>154</v>
      </c>
      <c r="K1313" s="52">
        <v>172.1</v>
      </c>
      <c r="M1313" s="80">
        <v>0.15</v>
      </c>
    </row>
    <row r="1314" spans="1:17" x14ac:dyDescent="0.2">
      <c r="A1314" t="s">
        <v>7</v>
      </c>
      <c r="B1314" s="220">
        <v>40400</v>
      </c>
      <c r="C1314" s="312">
        <v>0.17417824074074073</v>
      </c>
      <c r="D1314" s="71">
        <v>1.06</v>
      </c>
      <c r="E1314" s="69">
        <v>28.78</v>
      </c>
      <c r="F1314" s="69">
        <v>6.19</v>
      </c>
      <c r="G1314" s="52">
        <v>80.599999999999994</v>
      </c>
      <c r="H1314" s="71">
        <v>2.94</v>
      </c>
      <c r="I1314">
        <v>7.78</v>
      </c>
      <c r="J1314">
        <v>154</v>
      </c>
      <c r="K1314" s="52">
        <v>173</v>
      </c>
    </row>
    <row r="1315" spans="1:17" x14ac:dyDescent="0.2">
      <c r="A1315" t="s">
        <v>7</v>
      </c>
      <c r="B1315" s="220">
        <v>40400</v>
      </c>
      <c r="C1315" s="312">
        <v>0.17386574074074077</v>
      </c>
      <c r="D1315" s="71">
        <v>2.0209999999999999</v>
      </c>
      <c r="E1315" s="69">
        <v>28.78</v>
      </c>
      <c r="F1315" s="69">
        <v>6.19</v>
      </c>
      <c r="G1315" s="52">
        <v>80.599999999999994</v>
      </c>
      <c r="H1315" s="71">
        <v>2.94</v>
      </c>
      <c r="I1315">
        <v>7.78</v>
      </c>
      <c r="J1315">
        <v>154</v>
      </c>
      <c r="K1315" s="52">
        <v>179.8</v>
      </c>
    </row>
    <row r="1316" spans="1:17" x14ac:dyDescent="0.2">
      <c r="A1316" t="s">
        <v>7</v>
      </c>
      <c r="B1316" s="220">
        <v>40400</v>
      </c>
      <c r="C1316" s="312">
        <v>0.17358796296296297</v>
      </c>
      <c r="D1316" s="71">
        <v>3.052</v>
      </c>
      <c r="E1316" s="69">
        <v>28.77</v>
      </c>
      <c r="F1316" s="69">
        <v>6.2</v>
      </c>
      <c r="G1316" s="52">
        <v>80.8</v>
      </c>
      <c r="H1316" s="71">
        <v>2.9390000000000001</v>
      </c>
      <c r="I1316">
        <v>7.78</v>
      </c>
      <c r="J1316">
        <v>154</v>
      </c>
      <c r="K1316" s="52">
        <v>180.1</v>
      </c>
    </row>
    <row r="1317" spans="1:17" x14ac:dyDescent="0.2">
      <c r="A1317" t="s">
        <v>7</v>
      </c>
      <c r="B1317" s="220">
        <v>40400</v>
      </c>
      <c r="C1317" s="312">
        <v>0.17341435185185183</v>
      </c>
      <c r="D1317" s="71">
        <v>3.222</v>
      </c>
      <c r="E1317" s="69">
        <v>28.77</v>
      </c>
      <c r="F1317" s="69">
        <v>6.21</v>
      </c>
      <c r="G1317" s="52">
        <v>80.900000000000006</v>
      </c>
      <c r="H1317" s="71">
        <v>2.94</v>
      </c>
      <c r="I1317">
        <v>7.79</v>
      </c>
      <c r="J1317">
        <v>154</v>
      </c>
      <c r="K1317" s="52">
        <v>176.2</v>
      </c>
    </row>
    <row r="1318" spans="1:17" x14ac:dyDescent="0.2">
      <c r="C1318" s="223"/>
      <c r="D1318" s="71"/>
      <c r="E1318" s="69"/>
      <c r="F1318" s="69"/>
      <c r="G1318" s="52"/>
      <c r="H1318" s="71"/>
      <c r="I1318"/>
      <c r="J1318"/>
      <c r="K1318" s="52"/>
    </row>
    <row r="1319" spans="1:17" x14ac:dyDescent="0.2">
      <c r="A1319" t="s">
        <v>36</v>
      </c>
      <c r="B1319" s="220">
        <v>40400</v>
      </c>
      <c r="C1319" s="312">
        <v>0.19138888888888891</v>
      </c>
      <c r="D1319" s="71">
        <v>0.193</v>
      </c>
      <c r="E1319" s="69">
        <v>28.86</v>
      </c>
      <c r="F1319" s="69">
        <v>6.33</v>
      </c>
      <c r="G1319" s="52">
        <v>83</v>
      </c>
      <c r="H1319" s="71">
        <v>4.58</v>
      </c>
      <c r="I1319">
        <v>7.81</v>
      </c>
      <c r="J1319">
        <v>158</v>
      </c>
      <c r="K1319" s="52">
        <v>132.4</v>
      </c>
      <c r="M1319" s="80">
        <v>0.2</v>
      </c>
    </row>
    <row r="1320" spans="1:17" x14ac:dyDescent="0.2">
      <c r="A1320" t="s">
        <v>36</v>
      </c>
      <c r="B1320" s="220">
        <v>40400</v>
      </c>
      <c r="C1320" s="312">
        <v>0.19182870370370372</v>
      </c>
      <c r="D1320" s="71">
        <v>0.314</v>
      </c>
      <c r="E1320" s="69">
        <v>28.86</v>
      </c>
      <c r="F1320" s="69">
        <v>6.3</v>
      </c>
      <c r="G1320" s="52">
        <v>82.6</v>
      </c>
      <c r="H1320">
        <v>4.5830000000000002</v>
      </c>
      <c r="I1320">
        <v>7.81</v>
      </c>
      <c r="J1320">
        <v>157</v>
      </c>
      <c r="K1320" s="52">
        <v>136.4</v>
      </c>
    </row>
    <row r="1321" spans="1:17" x14ac:dyDescent="0.2">
      <c r="C1321" s="223"/>
      <c r="D1321" s="71"/>
      <c r="E1321" s="69"/>
      <c r="F1321" s="69"/>
      <c r="G1321" s="52"/>
      <c r="H1321"/>
      <c r="I1321"/>
      <c r="J1321"/>
      <c r="K1321" s="52"/>
    </row>
    <row r="1322" spans="1:17" x14ac:dyDescent="0.2">
      <c r="A1322" t="s">
        <v>72</v>
      </c>
      <c r="B1322" s="220">
        <v>40400</v>
      </c>
      <c r="C1322" s="312">
        <v>0.11550925925925926</v>
      </c>
      <c r="D1322" s="71">
        <v>7.0000000000000001E-3</v>
      </c>
      <c r="E1322" s="69">
        <v>27.64</v>
      </c>
      <c r="F1322" s="69">
        <v>7.16</v>
      </c>
      <c r="G1322" s="52">
        <v>91.2</v>
      </c>
      <c r="H1322">
        <v>1.877</v>
      </c>
      <c r="I1322">
        <v>7.93</v>
      </c>
      <c r="J1322">
        <v>160</v>
      </c>
      <c r="K1322" s="52">
        <v>29.8</v>
      </c>
      <c r="M1322" s="80">
        <v>0.3</v>
      </c>
    </row>
    <row r="1323" spans="1:17" x14ac:dyDescent="0.2">
      <c r="A1323" t="s">
        <v>72</v>
      </c>
      <c r="B1323" s="220">
        <v>40400</v>
      </c>
      <c r="C1323" s="312">
        <v>0.11393518518518519</v>
      </c>
      <c r="D1323" s="71">
        <v>0.58199999999999996</v>
      </c>
      <c r="E1323" s="69">
        <v>27.62</v>
      </c>
      <c r="F1323" s="69">
        <v>7.52</v>
      </c>
      <c r="G1323" s="52">
        <v>95.6</v>
      </c>
      <c r="H1323">
        <v>1.8759999999999999</v>
      </c>
      <c r="I1323">
        <v>7.87</v>
      </c>
      <c r="J1323">
        <v>164</v>
      </c>
      <c r="K1323" s="52">
        <v>30.3</v>
      </c>
    </row>
    <row r="1324" spans="1:17" x14ac:dyDescent="0.2">
      <c r="C1324" s="223"/>
      <c r="D1324" s="71"/>
      <c r="E1324" s="69"/>
      <c r="F1324" s="69"/>
      <c r="G1324" s="52"/>
      <c r="H1324"/>
      <c r="I1324"/>
      <c r="J1324"/>
      <c r="K1324" s="52"/>
    </row>
    <row r="1325" spans="1:17" x14ac:dyDescent="0.2">
      <c r="A1325" t="s">
        <v>55</v>
      </c>
      <c r="B1325" s="228">
        <v>40400</v>
      </c>
      <c r="C1325" s="313">
        <v>0.46961805555555558</v>
      </c>
      <c r="D1325" s="71">
        <v>0.376</v>
      </c>
      <c r="E1325" s="69">
        <v>30.01</v>
      </c>
      <c r="F1325" s="69">
        <v>0.17</v>
      </c>
      <c r="G1325" s="52">
        <v>2.8</v>
      </c>
      <c r="H1325">
        <v>64.53</v>
      </c>
      <c r="I1325">
        <v>8.02</v>
      </c>
      <c r="J1325">
        <v>-365</v>
      </c>
      <c r="K1325" s="52">
        <v>16</v>
      </c>
      <c r="M1325" s="80">
        <v>1.2</v>
      </c>
      <c r="N1325" s="186">
        <v>5.9542599999999988</v>
      </c>
      <c r="O1325" s="186">
        <v>9.8529800000000005</v>
      </c>
      <c r="P1325" s="186">
        <v>1.7448275862068963</v>
      </c>
      <c r="Q1325" s="186">
        <v>1.6852589641434264</v>
      </c>
    </row>
    <row r="1326" spans="1:17" x14ac:dyDescent="0.2">
      <c r="A1326" t="s">
        <v>55</v>
      </c>
      <c r="B1326" s="228">
        <v>40400</v>
      </c>
      <c r="C1326" s="313">
        <v>0.4694444444444445</v>
      </c>
      <c r="D1326" s="71">
        <v>1.0029999999999999</v>
      </c>
      <c r="E1326" s="69">
        <v>29.67</v>
      </c>
      <c r="F1326" s="69">
        <v>0.17</v>
      </c>
      <c r="G1326" s="52">
        <v>2.9</v>
      </c>
      <c r="H1326">
        <v>64.430000000000007</v>
      </c>
      <c r="I1326">
        <v>8.0299999999999994</v>
      </c>
      <c r="J1326">
        <v>-365</v>
      </c>
      <c r="K1326" s="52">
        <v>16.100000000000001</v>
      </c>
      <c r="N1326" s="52"/>
    </row>
    <row r="1327" spans="1:17" x14ac:dyDescent="0.2">
      <c r="A1327" t="s">
        <v>55</v>
      </c>
      <c r="B1327" s="228">
        <v>40400</v>
      </c>
      <c r="C1327" s="313">
        <v>0.46913194444444445</v>
      </c>
      <c r="D1327" s="71">
        <v>2</v>
      </c>
      <c r="E1327" s="69">
        <v>29.49</v>
      </c>
      <c r="F1327" s="69">
        <v>0.17</v>
      </c>
      <c r="G1327" s="52">
        <v>2.9</v>
      </c>
      <c r="H1327">
        <v>64.41</v>
      </c>
      <c r="I1327">
        <v>8.0299999999999994</v>
      </c>
      <c r="J1327">
        <v>-365</v>
      </c>
      <c r="K1327" s="52">
        <v>15.9</v>
      </c>
    </row>
    <row r="1328" spans="1:17" x14ac:dyDescent="0.2">
      <c r="A1328" t="s">
        <v>55</v>
      </c>
      <c r="B1328" s="228">
        <v>40400</v>
      </c>
      <c r="C1328" s="313">
        <v>0.46875</v>
      </c>
      <c r="D1328" s="71">
        <v>2.9820000000000002</v>
      </c>
      <c r="E1328" s="69">
        <v>29.4</v>
      </c>
      <c r="F1328" s="69">
        <v>0.18</v>
      </c>
      <c r="G1328" s="52">
        <v>2.9</v>
      </c>
      <c r="H1328" s="69">
        <v>64.400000000000006</v>
      </c>
      <c r="I1328">
        <v>8.0299999999999994</v>
      </c>
      <c r="J1328">
        <v>-365</v>
      </c>
      <c r="K1328" s="52">
        <v>15.6</v>
      </c>
    </row>
    <row r="1329" spans="1:17" x14ac:dyDescent="0.2">
      <c r="A1329" t="s">
        <v>55</v>
      </c>
      <c r="B1329" s="228">
        <v>40400</v>
      </c>
      <c r="C1329" s="313">
        <v>0.46843750000000001</v>
      </c>
      <c r="D1329" s="71">
        <v>4.0030000000000001</v>
      </c>
      <c r="E1329" s="69">
        <v>29.37</v>
      </c>
      <c r="F1329" s="69">
        <v>0.18</v>
      </c>
      <c r="G1329" s="52">
        <v>2.9</v>
      </c>
      <c r="H1329" s="69">
        <v>64.400000000000006</v>
      </c>
      <c r="I1329">
        <v>8.02</v>
      </c>
      <c r="J1329">
        <v>-365</v>
      </c>
      <c r="K1329" s="52">
        <v>15.9</v>
      </c>
    </row>
    <row r="1330" spans="1:17" x14ac:dyDescent="0.2">
      <c r="A1330" t="s">
        <v>55</v>
      </c>
      <c r="B1330" s="228">
        <v>40400</v>
      </c>
      <c r="C1330" s="313">
        <v>0.46809027777777779</v>
      </c>
      <c r="D1330" s="71">
        <v>5.0149999999999997</v>
      </c>
      <c r="E1330" s="69">
        <v>29.35</v>
      </c>
      <c r="F1330" s="69">
        <v>0.18</v>
      </c>
      <c r="G1330" s="52">
        <v>3</v>
      </c>
      <c r="H1330" s="69">
        <v>64.39</v>
      </c>
      <c r="I1330">
        <v>8.02</v>
      </c>
      <c r="J1330">
        <v>-364</v>
      </c>
      <c r="K1330" s="52">
        <v>15.3</v>
      </c>
    </row>
    <row r="1331" spans="1:17" x14ac:dyDescent="0.2">
      <c r="A1331" t="s">
        <v>55</v>
      </c>
      <c r="B1331" s="228">
        <v>40400</v>
      </c>
      <c r="C1331" s="313">
        <v>0.46776620370370375</v>
      </c>
      <c r="D1331" s="71">
        <v>6.024</v>
      </c>
      <c r="E1331" s="69">
        <v>29.34</v>
      </c>
      <c r="F1331" s="69">
        <v>0.18</v>
      </c>
      <c r="G1331" s="52">
        <v>3.1</v>
      </c>
      <c r="H1331" s="69">
        <v>64.400000000000006</v>
      </c>
      <c r="I1331">
        <v>8.02</v>
      </c>
      <c r="J1331">
        <v>-364</v>
      </c>
      <c r="K1331" s="52">
        <v>15.2</v>
      </c>
    </row>
    <row r="1332" spans="1:17" x14ac:dyDescent="0.2">
      <c r="A1332" t="s">
        <v>55</v>
      </c>
      <c r="B1332" s="228">
        <v>40400</v>
      </c>
      <c r="C1332" s="313">
        <v>0.46732638888888883</v>
      </c>
      <c r="D1332" s="71">
        <v>7.01</v>
      </c>
      <c r="E1332" s="69">
        <v>29.32</v>
      </c>
      <c r="F1332" s="69">
        <v>0.19</v>
      </c>
      <c r="G1332" s="52">
        <v>3.2</v>
      </c>
      <c r="H1332" s="69">
        <v>64.39</v>
      </c>
      <c r="I1332">
        <v>8.02</v>
      </c>
      <c r="J1332">
        <v>-366</v>
      </c>
      <c r="K1332" s="52">
        <v>15.2</v>
      </c>
    </row>
    <row r="1333" spans="1:17" x14ac:dyDescent="0.2">
      <c r="A1333" t="s">
        <v>55</v>
      </c>
      <c r="B1333" s="228">
        <v>40400</v>
      </c>
      <c r="C1333" s="313">
        <v>0.46706018518518522</v>
      </c>
      <c r="D1333" s="71">
        <v>7.976</v>
      </c>
      <c r="E1333" s="69">
        <v>29.28</v>
      </c>
      <c r="F1333" s="69">
        <v>0.2</v>
      </c>
      <c r="G1333" s="52">
        <v>3.2</v>
      </c>
      <c r="H1333" s="69">
        <v>64.37</v>
      </c>
      <c r="I1333">
        <v>8.01</v>
      </c>
      <c r="J1333">
        <v>-369</v>
      </c>
      <c r="K1333" s="52">
        <v>14.9</v>
      </c>
    </row>
    <row r="1334" spans="1:17" x14ac:dyDescent="0.2">
      <c r="A1334" t="s">
        <v>55</v>
      </c>
      <c r="B1334" s="228">
        <v>40400</v>
      </c>
      <c r="C1334" s="313">
        <v>0.46516203703703707</v>
      </c>
      <c r="D1334" s="71">
        <v>9.0359999999999996</v>
      </c>
      <c r="E1334" s="69">
        <v>29.25</v>
      </c>
      <c r="F1334" s="69">
        <v>0.19</v>
      </c>
      <c r="G1334" s="52">
        <v>3.2</v>
      </c>
      <c r="H1334" s="69">
        <v>64.400000000000006</v>
      </c>
      <c r="I1334">
        <v>8.02</v>
      </c>
      <c r="J1334">
        <v>-345</v>
      </c>
      <c r="K1334" s="52">
        <v>15</v>
      </c>
    </row>
    <row r="1335" spans="1:17" x14ac:dyDescent="0.2">
      <c r="A1335" t="s">
        <v>55</v>
      </c>
      <c r="B1335" s="228">
        <v>40400</v>
      </c>
      <c r="C1335" s="313">
        <v>0.46545138888888887</v>
      </c>
      <c r="D1335" s="71">
        <v>10.035</v>
      </c>
      <c r="E1335" s="69">
        <v>29.22</v>
      </c>
      <c r="F1335" s="69">
        <v>0.19</v>
      </c>
      <c r="G1335" s="52">
        <v>3.1</v>
      </c>
      <c r="H1335" s="69">
        <v>64.400000000000006</v>
      </c>
      <c r="I1335">
        <v>8.02</v>
      </c>
      <c r="J1335">
        <v>-346</v>
      </c>
      <c r="K1335" s="52">
        <v>15.1</v>
      </c>
    </row>
    <row r="1336" spans="1:17" x14ac:dyDescent="0.2">
      <c r="A1336" t="s">
        <v>55</v>
      </c>
      <c r="B1336" s="228">
        <v>40400</v>
      </c>
      <c r="C1336" s="313">
        <v>0.46575231481481483</v>
      </c>
      <c r="D1336" s="71">
        <v>11.048</v>
      </c>
      <c r="E1336" s="69">
        <v>29.2</v>
      </c>
      <c r="F1336" s="69">
        <v>0.19</v>
      </c>
      <c r="G1336" s="52">
        <v>3.1</v>
      </c>
      <c r="H1336" s="69">
        <v>64.400000000000006</v>
      </c>
      <c r="I1336">
        <v>8.0299999999999994</v>
      </c>
      <c r="J1336">
        <v>-347</v>
      </c>
      <c r="K1336" s="52">
        <v>15.2</v>
      </c>
    </row>
    <row r="1337" spans="1:17" x14ac:dyDescent="0.2">
      <c r="A1337" t="s">
        <v>55</v>
      </c>
      <c r="B1337" s="228">
        <v>40400</v>
      </c>
      <c r="C1337" s="313">
        <v>0.46396990740740746</v>
      </c>
      <c r="D1337" s="71">
        <v>11.989000000000001</v>
      </c>
      <c r="E1337" s="69">
        <v>29.17</v>
      </c>
      <c r="F1337" s="69">
        <v>0.22</v>
      </c>
      <c r="G1337" s="52">
        <v>3.7</v>
      </c>
      <c r="H1337" s="69">
        <v>64.42</v>
      </c>
      <c r="I1337">
        <v>8.01</v>
      </c>
      <c r="J1337">
        <v>-346</v>
      </c>
      <c r="K1337" s="52">
        <v>14.7</v>
      </c>
    </row>
    <row r="1338" spans="1:17" x14ac:dyDescent="0.2">
      <c r="A1338" t="s">
        <v>55</v>
      </c>
      <c r="B1338" s="228">
        <v>40400</v>
      </c>
      <c r="C1338" s="313">
        <v>0.46631944444444445</v>
      </c>
      <c r="D1338" s="71">
        <v>13.090999999999999</v>
      </c>
      <c r="E1338" s="69">
        <v>28.7</v>
      </c>
      <c r="F1338" s="69">
        <v>0.18</v>
      </c>
      <c r="G1338" s="52">
        <v>3</v>
      </c>
      <c r="H1338" s="69">
        <v>64.28</v>
      </c>
      <c r="I1338">
        <v>7.92</v>
      </c>
      <c r="J1338">
        <v>-358</v>
      </c>
      <c r="K1338" s="52">
        <v>14</v>
      </c>
    </row>
    <row r="1339" spans="1:17" x14ac:dyDescent="0.2">
      <c r="A1339" t="s">
        <v>55</v>
      </c>
      <c r="B1339" s="228">
        <v>40400</v>
      </c>
      <c r="C1339" s="313">
        <v>0.46644675925925921</v>
      </c>
      <c r="D1339" s="71">
        <v>13.388</v>
      </c>
      <c r="E1339" s="69">
        <v>27.45</v>
      </c>
      <c r="F1339" s="69">
        <v>0.19</v>
      </c>
      <c r="G1339" s="52">
        <v>3</v>
      </c>
      <c r="H1339" s="69">
        <v>62.3</v>
      </c>
      <c r="I1339">
        <v>7.9</v>
      </c>
      <c r="J1339">
        <v>-362</v>
      </c>
      <c r="K1339" s="52">
        <v>456.6</v>
      </c>
    </row>
    <row r="1340" spans="1:17" x14ac:dyDescent="0.2">
      <c r="B1340" s="228"/>
      <c r="C1340" s="227"/>
      <c r="D1340" s="71"/>
      <c r="E1340" s="69"/>
      <c r="F1340" s="69"/>
      <c r="G1340" s="52"/>
      <c r="H1340" s="69"/>
      <c r="I1340"/>
      <c r="J1340"/>
      <c r="K1340" s="52"/>
    </row>
    <row r="1341" spans="1:17" x14ac:dyDescent="0.2">
      <c r="A1341" t="s">
        <v>58</v>
      </c>
      <c r="B1341" s="228">
        <v>40400</v>
      </c>
      <c r="C1341" s="313">
        <v>0.42862268518518515</v>
      </c>
      <c r="D1341" s="71">
        <v>0.16600000000000001</v>
      </c>
      <c r="E1341" s="69">
        <v>30.32</v>
      </c>
      <c r="F1341" s="69">
        <v>1.49</v>
      </c>
      <c r="G1341" s="52">
        <v>25.1</v>
      </c>
      <c r="H1341" s="69">
        <v>64.709999999999994</v>
      </c>
      <c r="I1341">
        <v>8.11</v>
      </c>
      <c r="J1341">
        <v>19</v>
      </c>
      <c r="K1341" s="52">
        <v>7</v>
      </c>
      <c r="M1341" s="80">
        <v>2.2999999999999998</v>
      </c>
      <c r="N1341" s="186">
        <v>4.1799400000000002</v>
      </c>
      <c r="O1341" s="186">
        <v>8.45214</v>
      </c>
      <c r="P1341" s="186">
        <v>1.4640000000000002</v>
      </c>
      <c r="Q1341" s="186">
        <v>1.484</v>
      </c>
    </row>
    <row r="1342" spans="1:17" x14ac:dyDescent="0.2">
      <c r="A1342" t="s">
        <v>58</v>
      </c>
      <c r="B1342" s="228">
        <v>40400</v>
      </c>
      <c r="C1342" s="313">
        <v>0.42819444444444449</v>
      </c>
      <c r="D1342" s="71">
        <v>1.002</v>
      </c>
      <c r="E1342" s="69">
        <v>30.22</v>
      </c>
      <c r="F1342" s="69">
        <v>1.32</v>
      </c>
      <c r="G1342" s="52">
        <v>22.1</v>
      </c>
      <c r="H1342" s="69">
        <v>64.7</v>
      </c>
      <c r="I1342">
        <v>8.11</v>
      </c>
      <c r="J1342">
        <v>15</v>
      </c>
      <c r="K1342" s="52">
        <v>7</v>
      </c>
      <c r="N1342" s="52"/>
    </row>
    <row r="1343" spans="1:17" x14ac:dyDescent="0.2">
      <c r="A1343" t="s">
        <v>58</v>
      </c>
      <c r="B1343" s="228">
        <v>40400</v>
      </c>
      <c r="C1343" s="313">
        <v>0.42787037037037035</v>
      </c>
      <c r="D1343" s="71">
        <v>1.9750000000000001</v>
      </c>
      <c r="E1343" s="69">
        <v>30.14</v>
      </c>
      <c r="F1343" s="69">
        <v>1.24</v>
      </c>
      <c r="G1343" s="52">
        <v>20.9</v>
      </c>
      <c r="H1343" s="69">
        <v>64.680000000000007</v>
      </c>
      <c r="I1343">
        <v>8.11</v>
      </c>
      <c r="J1343">
        <v>12</v>
      </c>
      <c r="K1343" s="52">
        <v>6.8</v>
      </c>
    </row>
    <row r="1344" spans="1:17" x14ac:dyDescent="0.2">
      <c r="A1344" t="s">
        <v>58</v>
      </c>
      <c r="B1344" s="228">
        <v>40400</v>
      </c>
      <c r="C1344" s="313">
        <v>0.4274189814814815</v>
      </c>
      <c r="D1344" s="71">
        <v>3.0179999999999998</v>
      </c>
      <c r="E1344" s="69">
        <v>30.13</v>
      </c>
      <c r="F1344" s="69">
        <v>1.22</v>
      </c>
      <c r="G1344" s="52">
        <v>20.5</v>
      </c>
      <c r="H1344" s="69">
        <v>64.67</v>
      </c>
      <c r="I1344">
        <v>8.11</v>
      </c>
      <c r="J1344">
        <v>7</v>
      </c>
      <c r="K1344" s="52">
        <v>6.8</v>
      </c>
    </row>
    <row r="1345" spans="1:17" x14ac:dyDescent="0.2">
      <c r="A1345" t="s">
        <v>58</v>
      </c>
      <c r="B1345" s="228">
        <v>40400</v>
      </c>
      <c r="C1345" s="313">
        <v>0.42707175925925928</v>
      </c>
      <c r="D1345" s="71">
        <v>4.0030000000000001</v>
      </c>
      <c r="E1345" s="69">
        <v>30.13</v>
      </c>
      <c r="F1345" s="69">
        <v>1.2</v>
      </c>
      <c r="G1345" s="52">
        <v>20.100000000000001</v>
      </c>
      <c r="H1345" s="69">
        <v>64.680000000000007</v>
      </c>
      <c r="I1345">
        <v>8.11</v>
      </c>
      <c r="J1345">
        <v>3</v>
      </c>
      <c r="K1345" s="52">
        <v>6.7</v>
      </c>
    </row>
    <row r="1346" spans="1:17" x14ac:dyDescent="0.2">
      <c r="A1346" t="s">
        <v>58</v>
      </c>
      <c r="B1346" s="228">
        <v>40400</v>
      </c>
      <c r="C1346" s="313">
        <v>0.42677083333333332</v>
      </c>
      <c r="D1346" s="71">
        <v>5.0039999999999996</v>
      </c>
      <c r="E1346" s="69">
        <v>30.13</v>
      </c>
      <c r="F1346" s="69">
        <v>1.17</v>
      </c>
      <c r="G1346" s="52">
        <v>19.7</v>
      </c>
      <c r="H1346" s="69">
        <v>64.67</v>
      </c>
      <c r="I1346">
        <v>8.11</v>
      </c>
      <c r="J1346">
        <v>-2</v>
      </c>
      <c r="K1346" s="52">
        <v>6.8</v>
      </c>
    </row>
    <row r="1347" spans="1:17" x14ac:dyDescent="0.2">
      <c r="A1347" t="s">
        <v>58</v>
      </c>
      <c r="B1347" s="228">
        <v>40400</v>
      </c>
      <c r="C1347" s="313">
        <v>0.4264236111111111</v>
      </c>
      <c r="D1347" s="71">
        <v>6.0309999999999997</v>
      </c>
      <c r="E1347" s="69">
        <v>30.12</v>
      </c>
      <c r="F1347" s="69">
        <v>1.1399999999999999</v>
      </c>
      <c r="G1347" s="52">
        <v>19.100000000000001</v>
      </c>
      <c r="H1347" s="69">
        <v>64.67</v>
      </c>
      <c r="I1347">
        <v>8.11</v>
      </c>
      <c r="J1347">
        <v>-7</v>
      </c>
      <c r="K1347" s="52">
        <v>7.6</v>
      </c>
    </row>
    <row r="1348" spans="1:17" x14ac:dyDescent="0.2">
      <c r="A1348" t="s">
        <v>58</v>
      </c>
      <c r="B1348" s="228">
        <v>40400</v>
      </c>
      <c r="C1348" s="313">
        <v>0.42604166666666665</v>
      </c>
      <c r="D1348" s="71">
        <v>7.016</v>
      </c>
      <c r="E1348" s="69">
        <v>30.11</v>
      </c>
      <c r="F1348" s="69">
        <v>1.1000000000000001</v>
      </c>
      <c r="G1348" s="52">
        <v>18.399999999999999</v>
      </c>
      <c r="H1348" s="69">
        <v>64.67</v>
      </c>
      <c r="I1348">
        <v>8.11</v>
      </c>
      <c r="J1348">
        <v>-15</v>
      </c>
      <c r="K1348" s="52">
        <v>7.1</v>
      </c>
    </row>
    <row r="1349" spans="1:17" x14ac:dyDescent="0.2">
      <c r="A1349" t="s">
        <v>58</v>
      </c>
      <c r="B1349" s="228">
        <v>40400</v>
      </c>
      <c r="C1349" s="313">
        <v>0.42569444444444443</v>
      </c>
      <c r="D1349" s="71">
        <v>7.9930000000000003</v>
      </c>
      <c r="E1349" s="69">
        <v>30.11</v>
      </c>
      <c r="F1349" s="69">
        <v>1.01</v>
      </c>
      <c r="G1349" s="52">
        <v>17</v>
      </c>
      <c r="H1349" s="69">
        <v>64.67</v>
      </c>
      <c r="I1349">
        <v>8.11</v>
      </c>
      <c r="J1349">
        <v>-24</v>
      </c>
      <c r="K1349" s="52">
        <v>7.9</v>
      </c>
    </row>
    <row r="1350" spans="1:17" x14ac:dyDescent="0.2">
      <c r="A1350" t="s">
        <v>58</v>
      </c>
      <c r="B1350" s="228">
        <v>40400</v>
      </c>
      <c r="C1350" s="313">
        <v>0.4253587962962963</v>
      </c>
      <c r="D1350" s="71">
        <v>8.9730000000000008</v>
      </c>
      <c r="E1350" s="69">
        <v>30.09</v>
      </c>
      <c r="F1350" s="69">
        <v>0.94</v>
      </c>
      <c r="G1350" s="52">
        <v>15.8</v>
      </c>
      <c r="H1350" s="69">
        <v>64.67</v>
      </c>
      <c r="I1350">
        <v>8.11</v>
      </c>
      <c r="J1350">
        <v>-35</v>
      </c>
      <c r="K1350" s="52">
        <v>12.6</v>
      </c>
    </row>
    <row r="1351" spans="1:17" x14ac:dyDescent="0.2">
      <c r="A1351" t="s">
        <v>58</v>
      </c>
      <c r="B1351" s="228">
        <v>40400</v>
      </c>
      <c r="C1351" s="313">
        <v>0.42481481481481481</v>
      </c>
      <c r="D1351" s="71">
        <v>9.9339999999999993</v>
      </c>
      <c r="E1351" s="69">
        <v>30.08</v>
      </c>
      <c r="F1351" s="69">
        <v>0.89</v>
      </c>
      <c r="G1351" s="52">
        <v>14.8</v>
      </c>
      <c r="H1351" s="69">
        <v>64.66</v>
      </c>
      <c r="I1351">
        <v>8.11</v>
      </c>
      <c r="J1351">
        <v>-63</v>
      </c>
      <c r="K1351" s="52">
        <v>10.5</v>
      </c>
    </row>
    <row r="1352" spans="1:17" x14ac:dyDescent="0.2">
      <c r="A1352" t="s">
        <v>58</v>
      </c>
      <c r="B1352" s="228">
        <v>40400</v>
      </c>
      <c r="C1352" s="313">
        <v>0.4241550925925926</v>
      </c>
      <c r="D1352" s="71">
        <v>11.031000000000001</v>
      </c>
      <c r="E1352" s="69">
        <v>30.07</v>
      </c>
      <c r="F1352" s="69">
        <v>0.87</v>
      </c>
      <c r="G1352" s="52">
        <v>14.5</v>
      </c>
      <c r="H1352" s="69">
        <v>64.66</v>
      </c>
      <c r="I1352">
        <v>8.1</v>
      </c>
      <c r="J1352">
        <v>53</v>
      </c>
      <c r="K1352" s="52">
        <v>7.9</v>
      </c>
    </row>
    <row r="1353" spans="1:17" x14ac:dyDescent="0.2">
      <c r="A1353" t="s">
        <v>58</v>
      </c>
      <c r="B1353" s="228">
        <v>40400</v>
      </c>
      <c r="C1353" s="313">
        <v>0.42435185185185187</v>
      </c>
      <c r="D1353" s="71">
        <v>11.629</v>
      </c>
      <c r="E1353" s="69">
        <v>30.05</v>
      </c>
      <c r="F1353" s="69">
        <v>0.86</v>
      </c>
      <c r="G1353" s="52">
        <v>14.4</v>
      </c>
      <c r="H1353" s="69">
        <v>64.64</v>
      </c>
      <c r="I1353">
        <v>8.1</v>
      </c>
      <c r="J1353">
        <v>-93</v>
      </c>
      <c r="K1353" s="52">
        <v>69.400000000000006</v>
      </c>
    </row>
    <row r="1354" spans="1:17" x14ac:dyDescent="0.2">
      <c r="B1354" s="228"/>
      <c r="C1354" s="227"/>
      <c r="D1354" s="71"/>
      <c r="E1354" s="69"/>
      <c r="F1354" s="69"/>
      <c r="G1354" s="52"/>
      <c r="H1354" s="69"/>
      <c r="I1354"/>
      <c r="J1354"/>
      <c r="K1354" s="52"/>
    </row>
    <row r="1355" spans="1:17" x14ac:dyDescent="0.2">
      <c r="A1355" t="s">
        <v>61</v>
      </c>
      <c r="B1355" s="228">
        <v>40400</v>
      </c>
      <c r="C1355" s="313">
        <v>0.39195601851851852</v>
      </c>
      <c r="D1355" s="71">
        <v>0.23</v>
      </c>
      <c r="E1355" s="69">
        <v>29.86</v>
      </c>
      <c r="F1355" s="69">
        <v>0.13</v>
      </c>
      <c r="G1355" s="52">
        <v>2.2000000000000002</v>
      </c>
      <c r="H1355" s="69">
        <v>64.599999999999994</v>
      </c>
      <c r="I1355">
        <v>8.07</v>
      </c>
      <c r="J1355">
        <v>-224</v>
      </c>
      <c r="K1355" s="52">
        <v>10.5</v>
      </c>
      <c r="M1355" s="80">
        <v>1.8</v>
      </c>
      <c r="N1355" s="186">
        <v>5.3388</v>
      </c>
      <c r="O1355" s="232">
        <v>10.007199999999997</v>
      </c>
      <c r="P1355" s="186">
        <v>1.5675675675675675</v>
      </c>
      <c r="Q1355" s="186">
        <v>1.6088560885608854</v>
      </c>
    </row>
    <row r="1356" spans="1:17" x14ac:dyDescent="0.2">
      <c r="A1356" t="s">
        <v>61</v>
      </c>
      <c r="B1356" s="228">
        <v>40400</v>
      </c>
      <c r="C1356" s="313">
        <v>0.39168981481481485</v>
      </c>
      <c r="D1356" s="71">
        <v>1.0049999999999999</v>
      </c>
      <c r="E1356" s="69">
        <v>29.86</v>
      </c>
      <c r="F1356" s="69">
        <v>0.14000000000000001</v>
      </c>
      <c r="G1356" s="52">
        <v>2.2999999999999998</v>
      </c>
      <c r="H1356" s="69">
        <v>64.599999999999994</v>
      </c>
      <c r="I1356">
        <v>8.07</v>
      </c>
      <c r="J1356">
        <v>-224</v>
      </c>
      <c r="K1356" s="52">
        <v>11.1</v>
      </c>
      <c r="N1356" s="52"/>
    </row>
    <row r="1357" spans="1:17" x14ac:dyDescent="0.2">
      <c r="A1357" t="s">
        <v>61</v>
      </c>
      <c r="B1357" s="228">
        <v>40400</v>
      </c>
      <c r="C1357" s="313">
        <v>0.39128472222222221</v>
      </c>
      <c r="D1357" s="71">
        <v>1.992</v>
      </c>
      <c r="E1357" s="69">
        <v>29.83</v>
      </c>
      <c r="F1357" s="69">
        <v>0.13</v>
      </c>
      <c r="G1357" s="52">
        <v>2.2000000000000002</v>
      </c>
      <c r="H1357" s="69">
        <v>64.599999999999994</v>
      </c>
      <c r="I1357">
        <v>8.07</v>
      </c>
      <c r="J1357">
        <v>-223</v>
      </c>
      <c r="K1357" s="52">
        <v>10.5</v>
      </c>
    </row>
    <row r="1358" spans="1:17" x14ac:dyDescent="0.2">
      <c r="A1358" t="s">
        <v>61</v>
      </c>
      <c r="B1358" s="228">
        <v>40400</v>
      </c>
      <c r="C1358" s="313">
        <v>0.39077546296296295</v>
      </c>
      <c r="D1358" s="71">
        <v>3.0169999999999999</v>
      </c>
      <c r="E1358" s="69">
        <v>29.83</v>
      </c>
      <c r="F1358" s="69">
        <v>0.14000000000000001</v>
      </c>
      <c r="G1358" s="52">
        <v>2.2999999999999998</v>
      </c>
      <c r="H1358" s="69">
        <v>64.599999999999994</v>
      </c>
      <c r="I1358">
        <v>8.07</v>
      </c>
      <c r="J1358">
        <v>-221</v>
      </c>
      <c r="K1358" s="52">
        <v>10.8</v>
      </c>
    </row>
    <row r="1359" spans="1:17" x14ac:dyDescent="0.2">
      <c r="A1359" t="s">
        <v>61</v>
      </c>
      <c r="B1359" s="228">
        <v>40400</v>
      </c>
      <c r="C1359" s="313">
        <v>0.39021990740740736</v>
      </c>
      <c r="D1359" s="71">
        <v>4.016</v>
      </c>
      <c r="E1359" s="69">
        <v>29.82</v>
      </c>
      <c r="F1359" s="69">
        <v>0.13</v>
      </c>
      <c r="G1359" s="52">
        <v>2.2000000000000002</v>
      </c>
      <c r="H1359" s="69">
        <v>64.599999999999994</v>
      </c>
      <c r="I1359">
        <v>8.07</v>
      </c>
      <c r="J1359">
        <v>-219</v>
      </c>
      <c r="K1359" s="52">
        <v>10.8</v>
      </c>
    </row>
    <row r="1360" spans="1:17" x14ac:dyDescent="0.2">
      <c r="A1360" t="s">
        <v>61</v>
      </c>
      <c r="B1360" s="228">
        <v>40400</v>
      </c>
      <c r="C1360" s="313">
        <v>0.3897106481481481</v>
      </c>
      <c r="D1360" s="71">
        <v>4.952</v>
      </c>
      <c r="E1360" s="69">
        <v>29.83</v>
      </c>
      <c r="F1360" s="69">
        <v>0.14000000000000001</v>
      </c>
      <c r="G1360" s="52">
        <v>2.2999999999999998</v>
      </c>
      <c r="H1360" s="69">
        <v>64.599999999999994</v>
      </c>
      <c r="I1360">
        <v>8.07</v>
      </c>
      <c r="J1360">
        <v>-216</v>
      </c>
      <c r="K1360" s="52">
        <v>10.7</v>
      </c>
    </row>
    <row r="1361" spans="1:13" x14ac:dyDescent="0.2">
      <c r="A1361" t="s">
        <v>61</v>
      </c>
      <c r="B1361" s="228">
        <v>40400</v>
      </c>
      <c r="C1361" s="313">
        <v>0.38929398148148148</v>
      </c>
      <c r="D1361" s="71">
        <v>6.01</v>
      </c>
      <c r="E1361" s="69">
        <v>29.82</v>
      </c>
      <c r="F1361" s="69">
        <v>0.14000000000000001</v>
      </c>
      <c r="G1361" s="52">
        <v>2.2999999999999998</v>
      </c>
      <c r="H1361" s="69">
        <v>64.599999999999994</v>
      </c>
      <c r="I1361">
        <v>8.07</v>
      </c>
      <c r="J1361">
        <v>-215</v>
      </c>
      <c r="K1361" s="52">
        <v>10.4</v>
      </c>
    </row>
    <row r="1362" spans="1:13" x14ac:dyDescent="0.2">
      <c r="A1362" t="s">
        <v>61</v>
      </c>
      <c r="B1362" s="228">
        <v>40400</v>
      </c>
      <c r="C1362" s="313">
        <v>0.38886574074074076</v>
      </c>
      <c r="D1362" s="71">
        <v>6.9669999999999996</v>
      </c>
      <c r="E1362" s="69">
        <v>29.81</v>
      </c>
      <c r="F1362" s="69">
        <v>0.14000000000000001</v>
      </c>
      <c r="G1362" s="52">
        <v>2.2999999999999998</v>
      </c>
      <c r="H1362" s="69">
        <v>64.599999999999994</v>
      </c>
      <c r="I1362">
        <v>8.07</v>
      </c>
      <c r="J1362">
        <v>-213</v>
      </c>
      <c r="K1362" s="52">
        <v>10.4</v>
      </c>
    </row>
    <row r="1363" spans="1:13" x14ac:dyDescent="0.2">
      <c r="A1363" t="s">
        <v>61</v>
      </c>
      <c r="B1363" s="228">
        <v>40400</v>
      </c>
      <c r="C1363" s="313">
        <v>0.38842592592592595</v>
      </c>
      <c r="D1363" s="71">
        <v>7.9109999999999996</v>
      </c>
      <c r="E1363" s="69">
        <v>29.81</v>
      </c>
      <c r="F1363" s="69">
        <v>0.14000000000000001</v>
      </c>
      <c r="G1363" s="52">
        <v>2.4</v>
      </c>
      <c r="H1363" s="69">
        <v>64.599999999999994</v>
      </c>
      <c r="I1363">
        <v>8.07</v>
      </c>
      <c r="J1363">
        <v>-211</v>
      </c>
      <c r="K1363" s="52">
        <v>10.1</v>
      </c>
    </row>
    <row r="1364" spans="1:13" x14ac:dyDescent="0.2">
      <c r="A1364" t="s">
        <v>61</v>
      </c>
      <c r="B1364" s="228">
        <v>40400</v>
      </c>
      <c r="C1364" s="313">
        <v>0.38791666666666669</v>
      </c>
      <c r="D1364" s="71">
        <v>8.9979999999999993</v>
      </c>
      <c r="E1364" s="69">
        <v>29.81</v>
      </c>
      <c r="F1364" s="69">
        <v>0.15</v>
      </c>
      <c r="G1364" s="52">
        <v>2.4</v>
      </c>
      <c r="H1364" s="69">
        <v>64.599999999999994</v>
      </c>
      <c r="I1364">
        <v>8.06</v>
      </c>
      <c r="J1364">
        <v>-208</v>
      </c>
      <c r="K1364" s="52">
        <v>10.1</v>
      </c>
    </row>
    <row r="1365" spans="1:13" x14ac:dyDescent="0.2">
      <c r="A1365" t="s">
        <v>61</v>
      </c>
      <c r="B1365" s="228">
        <v>40400</v>
      </c>
      <c r="C1365" s="313">
        <v>0.38748842592592592</v>
      </c>
      <c r="D1365" s="71">
        <v>9.9789999999999992</v>
      </c>
      <c r="E1365" s="69">
        <v>29.8</v>
      </c>
      <c r="F1365" s="69">
        <v>0.15</v>
      </c>
      <c r="G1365" s="52">
        <v>2.5</v>
      </c>
      <c r="H1365" s="69">
        <v>64.599999999999994</v>
      </c>
      <c r="I1365">
        <v>8.06</v>
      </c>
      <c r="J1365">
        <v>-205</v>
      </c>
      <c r="K1365" s="52">
        <v>9.8000000000000007</v>
      </c>
    </row>
    <row r="1366" spans="1:13" x14ac:dyDescent="0.2">
      <c r="A1366" t="s">
        <v>61</v>
      </c>
      <c r="B1366" s="228">
        <v>40400</v>
      </c>
      <c r="C1366" s="313">
        <v>0.38707175925925924</v>
      </c>
      <c r="D1366" s="71">
        <v>10.987</v>
      </c>
      <c r="E1366" s="69">
        <v>29.8</v>
      </c>
      <c r="F1366" s="69">
        <v>0.15</v>
      </c>
      <c r="G1366" s="52">
        <v>2.6</v>
      </c>
      <c r="H1366" s="69">
        <v>64.599999999999994</v>
      </c>
      <c r="I1366">
        <v>8.06</v>
      </c>
      <c r="J1366">
        <v>-203</v>
      </c>
      <c r="K1366" s="52">
        <v>11.1</v>
      </c>
    </row>
    <row r="1367" spans="1:13" x14ac:dyDescent="0.2">
      <c r="A1367" t="s">
        <v>61</v>
      </c>
      <c r="B1367" s="228">
        <v>40400</v>
      </c>
      <c r="C1367" s="313">
        <v>0.38658564814814816</v>
      </c>
      <c r="D1367" s="71">
        <v>11.965999999999999</v>
      </c>
      <c r="E1367" s="69">
        <v>29.78</v>
      </c>
      <c r="F1367" s="69">
        <v>0.17</v>
      </c>
      <c r="G1367" s="52">
        <v>2.8</v>
      </c>
      <c r="H1367" s="69">
        <v>64.599999999999994</v>
      </c>
      <c r="I1367">
        <v>8.0500000000000007</v>
      </c>
      <c r="J1367">
        <v>-204</v>
      </c>
      <c r="K1367" s="52">
        <v>10.4</v>
      </c>
    </row>
    <row r="1368" spans="1:13" x14ac:dyDescent="0.2">
      <c r="A1368" t="s">
        <v>61</v>
      </c>
      <c r="B1368" s="228">
        <v>40400</v>
      </c>
      <c r="C1368" s="313">
        <v>0.38572916666666668</v>
      </c>
      <c r="D1368" s="71">
        <v>12.981</v>
      </c>
      <c r="E1368" s="69">
        <v>29.75</v>
      </c>
      <c r="F1368" s="69">
        <v>0.19</v>
      </c>
      <c r="G1368" s="52">
        <v>3.2</v>
      </c>
      <c r="H1368" s="69">
        <v>64.58</v>
      </c>
      <c r="I1368">
        <v>8.0500000000000007</v>
      </c>
      <c r="J1368">
        <v>-163</v>
      </c>
      <c r="K1368" s="52">
        <v>8.9</v>
      </c>
    </row>
    <row r="1369" spans="1:13" x14ac:dyDescent="0.2">
      <c r="A1369" t="s">
        <v>61</v>
      </c>
      <c r="B1369" s="228">
        <v>40400</v>
      </c>
      <c r="C1369" s="313">
        <v>0.3859143518518518</v>
      </c>
      <c r="D1369" s="71">
        <v>13.430999999999999</v>
      </c>
      <c r="E1369" s="69">
        <v>29.65</v>
      </c>
      <c r="F1369" s="69">
        <v>0.18</v>
      </c>
      <c r="G1369" s="52">
        <v>3</v>
      </c>
      <c r="H1369" s="69">
        <v>64.39</v>
      </c>
      <c r="I1369">
        <v>8.0299999999999994</v>
      </c>
      <c r="J1369">
        <v>-218</v>
      </c>
      <c r="K1369" s="52">
        <v>390.6</v>
      </c>
    </row>
    <row r="1370" spans="1:13" x14ac:dyDescent="0.2">
      <c r="B1370" s="228"/>
      <c r="C1370" s="228"/>
      <c r="D1370" s="71"/>
      <c r="E1370" s="69"/>
      <c r="F1370" s="69"/>
      <c r="G1370" s="52"/>
      <c r="K1370" s="52"/>
    </row>
    <row r="1371" spans="1:13" x14ac:dyDescent="0.2">
      <c r="B1371" s="56"/>
      <c r="C1371" s="226"/>
      <c r="D1371" s="71"/>
      <c r="E1371" s="69"/>
      <c r="F1371" s="69"/>
      <c r="G1371" s="52"/>
      <c r="H1371"/>
      <c r="I1371" s="69"/>
      <c r="J1371"/>
      <c r="K1371" s="52"/>
    </row>
    <row r="1372" spans="1:13" x14ac:dyDescent="0.2">
      <c r="A1372" t="s">
        <v>7</v>
      </c>
      <c r="B1372" s="56">
        <v>40503</v>
      </c>
      <c r="C1372" s="311">
        <v>0.10682870370370372</v>
      </c>
      <c r="D1372" s="71">
        <v>0.41499999999999998</v>
      </c>
      <c r="E1372" s="69">
        <v>16.510000000000002</v>
      </c>
      <c r="F1372" s="69">
        <v>9.11</v>
      </c>
      <c r="G1372" s="52">
        <v>93.4</v>
      </c>
      <c r="H1372">
        <v>2.863</v>
      </c>
      <c r="I1372" s="69">
        <v>7.92</v>
      </c>
      <c r="J1372">
        <v>107</v>
      </c>
      <c r="K1372" s="52">
        <v>141.69999999999999</v>
      </c>
      <c r="M1372" s="80">
        <v>0.1</v>
      </c>
    </row>
    <row r="1373" spans="1:13" x14ac:dyDescent="0.2">
      <c r="B1373" s="56"/>
      <c r="C1373" s="226"/>
      <c r="D1373" s="71"/>
      <c r="E1373" s="69"/>
      <c r="F1373" s="69"/>
      <c r="G1373" s="52"/>
      <c r="H1373"/>
      <c r="I1373" s="69"/>
      <c r="J1373"/>
      <c r="K1373" s="52"/>
    </row>
    <row r="1374" spans="1:13" x14ac:dyDescent="0.2">
      <c r="A1374" t="s">
        <v>36</v>
      </c>
      <c r="B1374" s="56">
        <v>40503</v>
      </c>
      <c r="C1374" s="311">
        <v>0.12364583333333333</v>
      </c>
      <c r="D1374" s="71">
        <v>0.40899999999999997</v>
      </c>
      <c r="E1374" s="69">
        <v>17.03</v>
      </c>
      <c r="F1374" s="69">
        <v>7.92</v>
      </c>
      <c r="G1374" s="52">
        <v>82.2</v>
      </c>
      <c r="H1374">
        <v>3.2930000000000001</v>
      </c>
      <c r="I1374" s="69">
        <v>7.81</v>
      </c>
      <c r="J1374">
        <v>126</v>
      </c>
      <c r="K1374" s="52">
        <v>141.4</v>
      </c>
      <c r="M1374" s="80">
        <v>0.15</v>
      </c>
    </row>
    <row r="1375" spans="1:13" x14ac:dyDescent="0.2">
      <c r="B1375" s="56"/>
      <c r="C1375" s="226"/>
      <c r="D1375" s="71"/>
      <c r="E1375" s="69"/>
      <c r="F1375" s="69"/>
      <c r="G1375" s="52"/>
      <c r="H1375"/>
      <c r="I1375" s="69"/>
      <c r="J1375"/>
      <c r="K1375" s="52"/>
    </row>
    <row r="1376" spans="1:13" x14ac:dyDescent="0.2">
      <c r="A1376" t="s">
        <v>72</v>
      </c>
      <c r="B1376" s="56">
        <v>40503</v>
      </c>
      <c r="C1376" s="311">
        <v>4.445601851851852E-2</v>
      </c>
      <c r="D1376" s="71">
        <v>8.4000000000000005E-2</v>
      </c>
      <c r="E1376" s="69">
        <v>19.670000000000002</v>
      </c>
      <c r="F1376" s="69">
        <v>8.07</v>
      </c>
      <c r="G1376" s="52">
        <v>87.7</v>
      </c>
      <c r="H1376">
        <v>1.4450000000000001</v>
      </c>
      <c r="I1376" s="69">
        <v>7.67</v>
      </c>
      <c r="J1376">
        <v>148</v>
      </c>
      <c r="K1376" s="52">
        <v>34.4</v>
      </c>
      <c r="M1376" s="80">
        <v>0.4</v>
      </c>
    </row>
    <row r="1377" spans="1:17" x14ac:dyDescent="0.2">
      <c r="B1377" s="56"/>
      <c r="C1377" s="226"/>
      <c r="D1377" s="71"/>
      <c r="E1377" s="69"/>
      <c r="F1377" s="69"/>
      <c r="G1377" s="52"/>
      <c r="H1377"/>
      <c r="I1377" s="69"/>
      <c r="J1377"/>
      <c r="K1377" s="52"/>
    </row>
    <row r="1378" spans="1:17" x14ac:dyDescent="0.2">
      <c r="A1378" t="s">
        <v>55</v>
      </c>
      <c r="B1378" s="56">
        <v>40504</v>
      </c>
      <c r="C1378" s="311">
        <v>0.47811342592592593</v>
      </c>
      <c r="D1378" s="71">
        <v>0.219</v>
      </c>
      <c r="E1378" s="69">
        <v>19.489999999999998</v>
      </c>
      <c r="F1378" s="69">
        <v>6.24</v>
      </c>
      <c r="G1378" s="52">
        <v>86.2</v>
      </c>
      <c r="H1378">
        <v>63.05</v>
      </c>
      <c r="I1378" s="69">
        <v>7.94</v>
      </c>
      <c r="J1378">
        <v>115</v>
      </c>
      <c r="K1378" s="52">
        <v>9.1</v>
      </c>
      <c r="M1378" s="143">
        <v>2</v>
      </c>
      <c r="N1378" s="232">
        <v>16.338579999999997</v>
      </c>
      <c r="O1378" s="232">
        <v>15.63532</v>
      </c>
      <c r="P1378" s="186">
        <v>1.53</v>
      </c>
      <c r="Q1378" s="186">
        <v>1.6188235294117648</v>
      </c>
    </row>
    <row r="1379" spans="1:17" x14ac:dyDescent="0.2">
      <c r="A1379" t="s">
        <v>55</v>
      </c>
      <c r="B1379" s="56">
        <v>40504</v>
      </c>
      <c r="C1379" s="311">
        <v>0.47868055555555555</v>
      </c>
      <c r="D1379" s="71">
        <v>0.99299999999999999</v>
      </c>
      <c r="E1379" s="69">
        <v>19.32</v>
      </c>
      <c r="F1379" s="69">
        <v>6.26</v>
      </c>
      <c r="G1379" s="52">
        <v>86.3</v>
      </c>
      <c r="H1379">
        <v>63.05</v>
      </c>
      <c r="I1379" s="69">
        <v>7.95</v>
      </c>
      <c r="J1379">
        <v>115</v>
      </c>
      <c r="K1379" s="52">
        <v>9.1</v>
      </c>
      <c r="N1379" s="52"/>
    </row>
    <row r="1380" spans="1:17" x14ac:dyDescent="0.2">
      <c r="A1380" t="s">
        <v>55</v>
      </c>
      <c r="B1380" s="56">
        <v>40504</v>
      </c>
      <c r="C1380" s="311">
        <v>0.47902777777777777</v>
      </c>
      <c r="D1380" s="71">
        <v>2.0830000000000002</v>
      </c>
      <c r="E1380" s="69">
        <v>19.239999999999998</v>
      </c>
      <c r="F1380" s="69">
        <v>6.25</v>
      </c>
      <c r="G1380" s="52">
        <v>85.9</v>
      </c>
      <c r="H1380">
        <v>63.05</v>
      </c>
      <c r="I1380" s="69">
        <v>7.95</v>
      </c>
      <c r="J1380">
        <v>115</v>
      </c>
      <c r="K1380" s="52">
        <v>9.1</v>
      </c>
    </row>
    <row r="1381" spans="1:17" x14ac:dyDescent="0.2">
      <c r="A1381" t="s">
        <v>55</v>
      </c>
      <c r="B1381" s="56">
        <v>40504</v>
      </c>
      <c r="C1381" s="311">
        <v>0.47943287037037036</v>
      </c>
      <c r="D1381" s="71">
        <v>3.0670000000000002</v>
      </c>
      <c r="E1381" s="69">
        <v>19.23</v>
      </c>
      <c r="F1381" s="69">
        <v>6.08</v>
      </c>
      <c r="G1381" s="52">
        <v>83.6</v>
      </c>
      <c r="H1381">
        <v>63.06</v>
      </c>
      <c r="I1381" s="69">
        <v>7.94</v>
      </c>
      <c r="J1381">
        <v>115</v>
      </c>
      <c r="K1381" s="52">
        <v>9.1</v>
      </c>
    </row>
    <row r="1382" spans="1:17" x14ac:dyDescent="0.2">
      <c r="A1382" t="s">
        <v>55</v>
      </c>
      <c r="B1382" s="56">
        <v>40504</v>
      </c>
      <c r="C1382" s="311">
        <v>0.47980324074074071</v>
      </c>
      <c r="D1382" s="71">
        <v>3.98</v>
      </c>
      <c r="E1382" s="69">
        <v>19.22</v>
      </c>
      <c r="F1382" s="69">
        <v>5.89</v>
      </c>
      <c r="G1382" s="52">
        <v>81</v>
      </c>
      <c r="H1382">
        <v>63.06</v>
      </c>
      <c r="I1382" s="69">
        <v>7.95</v>
      </c>
      <c r="J1382">
        <v>115</v>
      </c>
      <c r="K1382" s="52">
        <v>9.1</v>
      </c>
    </row>
    <row r="1383" spans="1:17" x14ac:dyDescent="0.2">
      <c r="A1383" t="s">
        <v>55</v>
      </c>
      <c r="B1383" s="56">
        <v>40504</v>
      </c>
      <c r="C1383" s="311">
        <v>0.48018518518518521</v>
      </c>
      <c r="D1383" s="71">
        <v>4.9950000000000001</v>
      </c>
      <c r="E1383" s="69">
        <v>19.21</v>
      </c>
      <c r="F1383" s="69">
        <v>5.74</v>
      </c>
      <c r="G1383" s="52">
        <v>78.900000000000006</v>
      </c>
      <c r="H1383">
        <v>63.06</v>
      </c>
      <c r="I1383" s="69">
        <v>7.94</v>
      </c>
      <c r="J1383">
        <v>115</v>
      </c>
      <c r="K1383" s="52">
        <v>9</v>
      </c>
    </row>
    <row r="1384" spans="1:17" x14ac:dyDescent="0.2">
      <c r="A1384" t="s">
        <v>55</v>
      </c>
      <c r="B1384" s="56">
        <v>40504</v>
      </c>
      <c r="C1384" s="311">
        <v>0.48077546296296297</v>
      </c>
      <c r="D1384" s="71">
        <v>6.0069999999999997</v>
      </c>
      <c r="E1384" s="69">
        <v>19.21</v>
      </c>
      <c r="F1384" s="69">
        <v>5.55</v>
      </c>
      <c r="G1384" s="52">
        <v>76.3</v>
      </c>
      <c r="H1384">
        <v>63.07</v>
      </c>
      <c r="I1384" s="69">
        <v>7.94</v>
      </c>
      <c r="J1384">
        <v>115</v>
      </c>
      <c r="K1384" s="52">
        <v>9.1</v>
      </c>
    </row>
    <row r="1385" spans="1:17" x14ac:dyDescent="0.2">
      <c r="A1385" t="s">
        <v>55</v>
      </c>
      <c r="B1385" s="56">
        <v>40504</v>
      </c>
      <c r="C1385" s="311">
        <v>0.48108796296296297</v>
      </c>
      <c r="D1385" s="71">
        <v>7.0019999999999998</v>
      </c>
      <c r="E1385" s="69">
        <v>19.21</v>
      </c>
      <c r="F1385" s="69">
        <v>5.48</v>
      </c>
      <c r="G1385" s="52">
        <v>75.3</v>
      </c>
      <c r="H1385">
        <v>63.08</v>
      </c>
      <c r="I1385" s="69">
        <v>7.94</v>
      </c>
      <c r="J1385">
        <v>115</v>
      </c>
      <c r="K1385" s="52">
        <v>9.3000000000000007</v>
      </c>
    </row>
    <row r="1386" spans="1:17" x14ac:dyDescent="0.2">
      <c r="A1386" t="s">
        <v>55</v>
      </c>
      <c r="B1386" s="56">
        <v>40504</v>
      </c>
      <c r="C1386" s="311">
        <v>0.48145833333333332</v>
      </c>
      <c r="D1386" s="71">
        <v>8.0850000000000009</v>
      </c>
      <c r="E1386" s="69">
        <v>19.21</v>
      </c>
      <c r="F1386" s="69">
        <v>5.41</v>
      </c>
      <c r="G1386" s="52">
        <v>74.400000000000006</v>
      </c>
      <c r="H1386">
        <v>63.08</v>
      </c>
      <c r="I1386" s="69">
        <v>7.94</v>
      </c>
      <c r="J1386">
        <v>115</v>
      </c>
      <c r="K1386" s="52">
        <v>9.1</v>
      </c>
    </row>
    <row r="1387" spans="1:17" x14ac:dyDescent="0.2">
      <c r="A1387" t="s">
        <v>55</v>
      </c>
      <c r="B1387" s="56">
        <v>40504</v>
      </c>
      <c r="C1387" s="311">
        <v>0.48211805555555554</v>
      </c>
      <c r="D1387" s="71">
        <v>9.0980000000000008</v>
      </c>
      <c r="E1387" s="69">
        <v>19.21</v>
      </c>
      <c r="F1387" s="69">
        <v>5.29</v>
      </c>
      <c r="G1387" s="52">
        <v>72.7</v>
      </c>
      <c r="H1387">
        <v>63.09</v>
      </c>
      <c r="I1387" s="69">
        <v>7.94</v>
      </c>
      <c r="J1387">
        <v>115</v>
      </c>
      <c r="K1387" s="52">
        <v>9</v>
      </c>
    </row>
    <row r="1388" spans="1:17" x14ac:dyDescent="0.2">
      <c r="A1388" t="s">
        <v>55</v>
      </c>
      <c r="B1388" s="56">
        <v>40504</v>
      </c>
      <c r="C1388" s="311">
        <v>0.48252314814814817</v>
      </c>
      <c r="D1388" s="71">
        <v>9.9979999999999993</v>
      </c>
      <c r="E1388" s="69">
        <v>19.21</v>
      </c>
      <c r="F1388" s="69">
        <v>5.24</v>
      </c>
      <c r="G1388" s="52">
        <v>72</v>
      </c>
      <c r="H1388">
        <v>63.09</v>
      </c>
      <c r="I1388" s="69">
        <v>7.94</v>
      </c>
      <c r="J1388">
        <v>115</v>
      </c>
      <c r="K1388" s="52">
        <v>9</v>
      </c>
    </row>
    <row r="1389" spans="1:17" x14ac:dyDescent="0.2">
      <c r="A1389" t="s">
        <v>55</v>
      </c>
      <c r="B1389" s="56">
        <v>40504</v>
      </c>
      <c r="C1389" s="311">
        <v>0.48276620370370371</v>
      </c>
      <c r="D1389" s="71">
        <v>11.092000000000001</v>
      </c>
      <c r="E1389" s="69">
        <v>19.21</v>
      </c>
      <c r="F1389" s="69">
        <v>5.23</v>
      </c>
      <c r="G1389" s="52">
        <v>71.8</v>
      </c>
      <c r="H1389">
        <v>63.09</v>
      </c>
      <c r="I1389" s="69">
        <v>7.94</v>
      </c>
      <c r="J1389">
        <v>115</v>
      </c>
      <c r="K1389" s="52">
        <v>9</v>
      </c>
    </row>
    <row r="1390" spans="1:17" x14ac:dyDescent="0.2">
      <c r="A1390" t="s">
        <v>55</v>
      </c>
      <c r="B1390" s="56">
        <v>40504</v>
      </c>
      <c r="C1390" s="311">
        <v>0.4831597222222222</v>
      </c>
      <c r="D1390" s="71">
        <v>12.02</v>
      </c>
      <c r="E1390" s="69">
        <v>19.21</v>
      </c>
      <c r="F1390" s="69">
        <v>5.19</v>
      </c>
      <c r="G1390" s="52">
        <v>71.3</v>
      </c>
      <c r="H1390">
        <v>63.09</v>
      </c>
      <c r="I1390" s="69">
        <v>7.94</v>
      </c>
      <c r="J1390">
        <v>115</v>
      </c>
      <c r="K1390" s="52">
        <v>9.3000000000000007</v>
      </c>
    </row>
    <row r="1391" spans="1:17" x14ac:dyDescent="0.2">
      <c r="A1391" t="s">
        <v>55</v>
      </c>
      <c r="B1391" s="56">
        <v>40504</v>
      </c>
      <c r="C1391" s="311">
        <v>0.48347222222222225</v>
      </c>
      <c r="D1391" s="71">
        <v>13.048</v>
      </c>
      <c r="E1391" s="69">
        <v>19.22</v>
      </c>
      <c r="F1391" s="69">
        <v>5.13</v>
      </c>
      <c r="G1391" s="52">
        <v>70.5</v>
      </c>
      <c r="H1391">
        <v>63.09</v>
      </c>
      <c r="I1391" s="69">
        <v>7.94</v>
      </c>
      <c r="J1391">
        <v>115</v>
      </c>
      <c r="K1391" s="52">
        <v>9</v>
      </c>
    </row>
    <row r="1392" spans="1:17" x14ac:dyDescent="0.2">
      <c r="A1392" t="s">
        <v>55</v>
      </c>
      <c r="B1392" s="56">
        <v>40504</v>
      </c>
      <c r="C1392" s="311">
        <v>0.48365740740740742</v>
      </c>
      <c r="D1392" s="71">
        <v>13.47</v>
      </c>
      <c r="E1392" s="69">
        <v>19.22</v>
      </c>
      <c r="F1392" s="69">
        <v>5.0999999999999996</v>
      </c>
      <c r="G1392" s="52">
        <v>70.099999999999994</v>
      </c>
      <c r="H1392">
        <v>63.05</v>
      </c>
      <c r="I1392" s="69">
        <v>7.93</v>
      </c>
      <c r="J1392">
        <v>-53</v>
      </c>
      <c r="K1392" s="52">
        <v>9</v>
      </c>
    </row>
    <row r="1393" spans="1:17" x14ac:dyDescent="0.2">
      <c r="B1393" s="56"/>
      <c r="C1393" s="226"/>
      <c r="D1393" s="71"/>
      <c r="E1393" s="69"/>
      <c r="F1393" s="69"/>
      <c r="G1393" s="52"/>
      <c r="H1393"/>
      <c r="I1393" s="69"/>
      <c r="J1393"/>
      <c r="K1393" s="52"/>
    </row>
    <row r="1394" spans="1:17" x14ac:dyDescent="0.2">
      <c r="A1394" t="s">
        <v>58</v>
      </c>
      <c r="B1394" s="56">
        <v>40504</v>
      </c>
      <c r="C1394" s="311">
        <v>0.50728009259259255</v>
      </c>
      <c r="D1394" s="71">
        <v>9.7000000000000003E-2</v>
      </c>
      <c r="E1394" s="69">
        <v>19.16</v>
      </c>
      <c r="F1394" s="69">
        <v>7.59</v>
      </c>
      <c r="G1394" s="52">
        <v>103.8</v>
      </c>
      <c r="H1394">
        <v>62.25</v>
      </c>
      <c r="I1394" s="69">
        <v>7.97</v>
      </c>
      <c r="J1394">
        <v>101</v>
      </c>
      <c r="K1394" s="52">
        <v>9.4</v>
      </c>
      <c r="M1394" s="80">
        <v>2.4</v>
      </c>
      <c r="N1394" s="232">
        <v>17.799200000000003</v>
      </c>
      <c r="O1394" s="232">
        <v>24.384360000000001</v>
      </c>
      <c r="P1394" s="186">
        <v>1.6265560165975106</v>
      </c>
      <c r="Q1394" s="186">
        <v>1.5336194563662375</v>
      </c>
    </row>
    <row r="1395" spans="1:17" x14ac:dyDescent="0.2">
      <c r="A1395" t="s">
        <v>58</v>
      </c>
      <c r="B1395" s="56">
        <v>40504</v>
      </c>
      <c r="C1395" s="311">
        <v>0.50776620370370373</v>
      </c>
      <c r="D1395" s="71">
        <v>1.117</v>
      </c>
      <c r="E1395" s="69">
        <v>18.78</v>
      </c>
      <c r="F1395" s="69">
        <v>7.91</v>
      </c>
      <c r="G1395" s="52">
        <v>107.5</v>
      </c>
      <c r="H1395">
        <v>62.22</v>
      </c>
      <c r="I1395" s="69">
        <v>7.97</v>
      </c>
      <c r="J1395">
        <v>100</v>
      </c>
      <c r="K1395" s="52">
        <v>9.4</v>
      </c>
      <c r="N1395" s="52"/>
    </row>
    <row r="1396" spans="1:17" x14ac:dyDescent="0.2">
      <c r="A1396" t="s">
        <v>58</v>
      </c>
      <c r="B1396" s="56">
        <v>40504</v>
      </c>
      <c r="C1396" s="311">
        <v>0.50843749999999999</v>
      </c>
      <c r="D1396" s="71">
        <v>2.2309999999999999</v>
      </c>
      <c r="E1396" s="69">
        <v>18.73</v>
      </c>
      <c r="F1396" s="69">
        <v>7.65</v>
      </c>
      <c r="G1396" s="52">
        <v>103.8</v>
      </c>
      <c r="H1396">
        <v>62.25</v>
      </c>
      <c r="I1396" s="69">
        <v>7.97</v>
      </c>
      <c r="J1396">
        <v>100</v>
      </c>
      <c r="K1396" s="52">
        <v>9.4</v>
      </c>
    </row>
    <row r="1397" spans="1:17" x14ac:dyDescent="0.2">
      <c r="A1397" t="s">
        <v>58</v>
      </c>
      <c r="B1397" s="56">
        <v>40504</v>
      </c>
      <c r="C1397" s="311">
        <v>0.50866898148148143</v>
      </c>
      <c r="D1397" s="71">
        <v>3.0369999999999999</v>
      </c>
      <c r="E1397" s="69">
        <v>18.75</v>
      </c>
      <c r="F1397" s="69">
        <v>7.47</v>
      </c>
      <c r="G1397" s="52">
        <v>101.4</v>
      </c>
      <c r="H1397" s="69">
        <v>62.3</v>
      </c>
      <c r="I1397" s="69">
        <v>7.96</v>
      </c>
      <c r="J1397">
        <v>100</v>
      </c>
      <c r="K1397" s="52">
        <v>9.4</v>
      </c>
    </row>
    <row r="1398" spans="1:17" x14ac:dyDescent="0.2">
      <c r="A1398" t="s">
        <v>58</v>
      </c>
      <c r="B1398" s="56">
        <v>40504</v>
      </c>
      <c r="C1398" s="311">
        <v>0.50884259259259257</v>
      </c>
      <c r="D1398" s="71">
        <v>4.0830000000000002</v>
      </c>
      <c r="E1398" s="69">
        <v>19</v>
      </c>
      <c r="F1398" s="69">
        <v>7.13</v>
      </c>
      <c r="G1398" s="52">
        <v>97.5</v>
      </c>
      <c r="H1398" s="69">
        <v>62.66</v>
      </c>
      <c r="I1398" s="69">
        <v>7.95</v>
      </c>
      <c r="J1398">
        <v>101</v>
      </c>
      <c r="K1398" s="52">
        <v>9.4</v>
      </c>
    </row>
    <row r="1399" spans="1:17" x14ac:dyDescent="0.2">
      <c r="A1399" t="s">
        <v>58</v>
      </c>
      <c r="B1399" s="56">
        <v>40504</v>
      </c>
      <c r="C1399" s="311">
        <v>0.50907407407407412</v>
      </c>
      <c r="D1399" s="71">
        <v>5.19</v>
      </c>
      <c r="E1399" s="69">
        <v>19.05</v>
      </c>
      <c r="F1399" s="69">
        <v>6.43</v>
      </c>
      <c r="G1399" s="52">
        <v>88</v>
      </c>
      <c r="H1399" s="69">
        <v>62.87</v>
      </c>
      <c r="I1399" s="69">
        <v>7.93</v>
      </c>
      <c r="J1399">
        <v>101</v>
      </c>
      <c r="K1399" s="52">
        <v>9.3000000000000007</v>
      </c>
    </row>
    <row r="1400" spans="1:17" x14ac:dyDescent="0.2">
      <c r="A1400" t="s">
        <v>58</v>
      </c>
      <c r="B1400" s="56">
        <v>40504</v>
      </c>
      <c r="C1400" s="311">
        <v>0.50927083333333334</v>
      </c>
      <c r="D1400" s="71">
        <v>6.2</v>
      </c>
      <c r="E1400" s="69">
        <v>19.149999999999999</v>
      </c>
      <c r="F1400" s="69">
        <v>6.12</v>
      </c>
      <c r="G1400" s="52">
        <v>84.1</v>
      </c>
      <c r="H1400" s="69">
        <v>62.99</v>
      </c>
      <c r="I1400" s="69">
        <v>7.93</v>
      </c>
      <c r="J1400">
        <v>101</v>
      </c>
      <c r="K1400" s="52">
        <v>9.1</v>
      </c>
    </row>
    <row r="1401" spans="1:17" x14ac:dyDescent="0.2">
      <c r="A1401" t="s">
        <v>58</v>
      </c>
      <c r="B1401" s="56">
        <v>40504</v>
      </c>
      <c r="C1401" s="311">
        <v>0.50947916666666659</v>
      </c>
      <c r="D1401" s="71">
        <v>7.06</v>
      </c>
      <c r="E1401" s="69">
        <v>19.170000000000002</v>
      </c>
      <c r="F1401" s="69">
        <v>6</v>
      </c>
      <c r="G1401" s="52">
        <v>82.4</v>
      </c>
      <c r="H1401" s="69">
        <v>63.01</v>
      </c>
      <c r="I1401" s="69">
        <v>7.93</v>
      </c>
      <c r="J1401">
        <v>101</v>
      </c>
      <c r="K1401" s="52">
        <v>9.1</v>
      </c>
    </row>
    <row r="1402" spans="1:17" x14ac:dyDescent="0.2">
      <c r="A1402" t="s">
        <v>58</v>
      </c>
      <c r="B1402" s="56">
        <v>40504</v>
      </c>
      <c r="C1402" s="311">
        <v>0.50973379629629634</v>
      </c>
      <c r="D1402" s="71">
        <v>8.0129999999999999</v>
      </c>
      <c r="E1402" s="69">
        <v>19.170000000000002</v>
      </c>
      <c r="F1402" s="69">
        <v>5.96</v>
      </c>
      <c r="G1402" s="52">
        <v>81.8</v>
      </c>
      <c r="H1402" s="69">
        <v>63.02</v>
      </c>
      <c r="I1402" s="69">
        <v>7.93</v>
      </c>
      <c r="J1402">
        <v>101</v>
      </c>
      <c r="K1402" s="52">
        <v>9.1</v>
      </c>
    </row>
    <row r="1403" spans="1:17" x14ac:dyDescent="0.2">
      <c r="A1403" t="s">
        <v>58</v>
      </c>
      <c r="B1403" s="56">
        <v>40504</v>
      </c>
      <c r="C1403" s="311">
        <v>0.51</v>
      </c>
      <c r="D1403" s="71">
        <v>9.0310000000000006</v>
      </c>
      <c r="E1403" s="69">
        <v>19.21</v>
      </c>
      <c r="F1403" s="69">
        <v>5.95</v>
      </c>
      <c r="G1403" s="52">
        <v>81.8</v>
      </c>
      <c r="H1403" s="69">
        <v>63.07</v>
      </c>
      <c r="I1403" s="69">
        <v>7.93</v>
      </c>
      <c r="J1403">
        <v>101</v>
      </c>
      <c r="K1403" s="52">
        <v>9</v>
      </c>
    </row>
    <row r="1404" spans="1:17" x14ac:dyDescent="0.2">
      <c r="A1404" t="s">
        <v>58</v>
      </c>
      <c r="B1404" s="56">
        <v>40504</v>
      </c>
      <c r="C1404" s="311">
        <v>0.51026620370370368</v>
      </c>
      <c r="D1404" s="71">
        <v>10.087999999999999</v>
      </c>
      <c r="E1404" s="69">
        <v>19.25</v>
      </c>
      <c r="F1404" s="69">
        <v>5.97</v>
      </c>
      <c r="G1404" s="52">
        <v>82.1</v>
      </c>
      <c r="H1404" s="69">
        <v>63.1</v>
      </c>
      <c r="I1404" s="69">
        <v>7.94</v>
      </c>
      <c r="J1404">
        <v>101</v>
      </c>
      <c r="K1404" s="52">
        <v>9.1</v>
      </c>
    </row>
    <row r="1405" spans="1:17" x14ac:dyDescent="0.2">
      <c r="A1405" t="s">
        <v>58</v>
      </c>
      <c r="B1405" s="56">
        <v>40504</v>
      </c>
      <c r="C1405" s="311">
        <v>0.51060185185185192</v>
      </c>
      <c r="D1405" s="71">
        <v>10.971</v>
      </c>
      <c r="E1405" s="69">
        <v>19.260000000000002</v>
      </c>
      <c r="F1405" s="69">
        <v>5.95</v>
      </c>
      <c r="G1405" s="52">
        <v>81.900000000000006</v>
      </c>
      <c r="H1405" s="69">
        <v>63.11</v>
      </c>
      <c r="I1405" s="69">
        <v>7.94</v>
      </c>
      <c r="J1405">
        <v>100</v>
      </c>
      <c r="K1405" s="52">
        <v>9</v>
      </c>
    </row>
    <row r="1406" spans="1:17" x14ac:dyDescent="0.2">
      <c r="A1406" t="s">
        <v>58</v>
      </c>
      <c r="B1406" s="56">
        <v>40504</v>
      </c>
      <c r="C1406" s="311">
        <v>0.51083333333333336</v>
      </c>
      <c r="D1406" s="71">
        <v>11.308999999999999</v>
      </c>
      <c r="E1406" s="69">
        <v>19.27</v>
      </c>
      <c r="F1406" s="69">
        <v>5.93</v>
      </c>
      <c r="G1406" s="52">
        <v>81.599999999999994</v>
      </c>
      <c r="H1406" s="69">
        <v>63.11</v>
      </c>
      <c r="I1406" s="69">
        <v>7.93</v>
      </c>
      <c r="J1406">
        <v>24</v>
      </c>
      <c r="K1406" s="52">
        <v>49.2</v>
      </c>
    </row>
    <row r="1407" spans="1:17" x14ac:dyDescent="0.2">
      <c r="B1407" s="56"/>
      <c r="C1407" s="226"/>
      <c r="D1407" s="71"/>
      <c r="E1407" s="69"/>
      <c r="F1407" s="69"/>
      <c r="G1407" s="52"/>
      <c r="H1407" s="69"/>
      <c r="I1407" s="69"/>
      <c r="J1407"/>
      <c r="K1407" s="52"/>
    </row>
    <row r="1408" spans="1:17" x14ac:dyDescent="0.2">
      <c r="A1408" t="s">
        <v>61</v>
      </c>
      <c r="B1408" s="56">
        <v>40504</v>
      </c>
      <c r="C1408" s="311">
        <v>0.53729166666666661</v>
      </c>
      <c r="D1408" s="71">
        <v>0.17299999999999999</v>
      </c>
      <c r="E1408" s="69">
        <v>17.86</v>
      </c>
      <c r="F1408" s="69">
        <v>12.51</v>
      </c>
      <c r="G1408" s="52">
        <v>165</v>
      </c>
      <c r="H1408" s="69">
        <v>59.54</v>
      </c>
      <c r="I1408" s="69">
        <v>8.14</v>
      </c>
      <c r="J1408">
        <v>100</v>
      </c>
      <c r="K1408" s="52">
        <v>14.9</v>
      </c>
      <c r="M1408" s="80">
        <v>0.4</v>
      </c>
      <c r="N1408" s="232">
        <v>83.144666666666666</v>
      </c>
      <c r="O1408" s="232">
        <v>73.513199999999998</v>
      </c>
      <c r="P1408" s="186">
        <v>1.653817082388511</v>
      </c>
      <c r="Q1408" s="186">
        <v>1.6244761106454317</v>
      </c>
    </row>
    <row r="1409" spans="1:17" x14ac:dyDescent="0.2">
      <c r="A1409" t="s">
        <v>61</v>
      </c>
      <c r="B1409" s="56">
        <v>40504</v>
      </c>
      <c r="C1409" s="311">
        <v>0.53673611111111108</v>
      </c>
      <c r="D1409" s="71">
        <v>1.03</v>
      </c>
      <c r="E1409" s="69">
        <v>17.87</v>
      </c>
      <c r="F1409" s="69">
        <v>9.48</v>
      </c>
      <c r="G1409" s="52">
        <v>125.7</v>
      </c>
      <c r="H1409" s="69">
        <v>60.64</v>
      </c>
      <c r="I1409" s="69">
        <v>8.06</v>
      </c>
      <c r="J1409">
        <v>101</v>
      </c>
      <c r="K1409" s="52">
        <v>11.7</v>
      </c>
      <c r="N1409" s="52"/>
      <c r="O1409" s="185"/>
      <c r="P1409" s="80"/>
      <c r="Q1409" s="80"/>
    </row>
    <row r="1410" spans="1:17" x14ac:dyDescent="0.2">
      <c r="A1410" t="s">
        <v>61</v>
      </c>
      <c r="B1410" s="56">
        <v>40504</v>
      </c>
      <c r="C1410" s="311">
        <v>0.53569444444444447</v>
      </c>
      <c r="D1410" s="71">
        <v>1.9259999999999999</v>
      </c>
      <c r="E1410" s="69">
        <v>17.98</v>
      </c>
      <c r="F1410" s="69">
        <v>7.5</v>
      </c>
      <c r="G1410" s="52">
        <v>100</v>
      </c>
      <c r="H1410" s="69">
        <v>61.19</v>
      </c>
      <c r="I1410" s="69">
        <v>8</v>
      </c>
      <c r="J1410">
        <v>101</v>
      </c>
      <c r="K1410" s="52">
        <v>11</v>
      </c>
    </row>
    <row r="1411" spans="1:17" x14ac:dyDescent="0.2">
      <c r="A1411" t="s">
        <v>61</v>
      </c>
      <c r="B1411" s="56">
        <v>40504</v>
      </c>
      <c r="C1411" s="311">
        <v>0.53524305555555551</v>
      </c>
      <c r="D1411" s="71">
        <v>2.9470000000000001</v>
      </c>
      <c r="E1411" s="69">
        <v>18.41</v>
      </c>
      <c r="F1411" s="69">
        <v>6.84</v>
      </c>
      <c r="G1411" s="52">
        <v>92.2</v>
      </c>
      <c r="H1411" s="69">
        <v>62.04</v>
      </c>
      <c r="I1411" s="69">
        <v>7.96</v>
      </c>
      <c r="J1411">
        <v>102</v>
      </c>
      <c r="K1411" s="52">
        <v>10.1</v>
      </c>
    </row>
    <row r="1412" spans="1:17" x14ac:dyDescent="0.2">
      <c r="A1412" t="s">
        <v>61</v>
      </c>
      <c r="B1412" s="56">
        <v>40504</v>
      </c>
      <c r="C1412" s="311">
        <v>0.53469907407407413</v>
      </c>
      <c r="D1412" s="71">
        <v>3.9049999999999998</v>
      </c>
      <c r="E1412" s="69">
        <v>18.559999999999999</v>
      </c>
      <c r="F1412" s="69">
        <v>6.6</v>
      </c>
      <c r="G1412" s="52">
        <v>89.4</v>
      </c>
      <c r="H1412" s="69">
        <v>62.38</v>
      </c>
      <c r="I1412" s="69">
        <v>7.94</v>
      </c>
      <c r="J1412">
        <v>102</v>
      </c>
      <c r="K1412" s="52">
        <v>9.8000000000000007</v>
      </c>
    </row>
    <row r="1413" spans="1:17" x14ac:dyDescent="0.2">
      <c r="A1413" t="s">
        <v>61</v>
      </c>
      <c r="B1413" s="56">
        <v>40504</v>
      </c>
      <c r="C1413" s="311">
        <v>0.53438657407407408</v>
      </c>
      <c r="D1413" s="71">
        <v>4.9210000000000003</v>
      </c>
      <c r="E1413" s="69">
        <v>18.850000000000001</v>
      </c>
      <c r="F1413" s="69">
        <v>6.52</v>
      </c>
      <c r="G1413" s="52">
        <v>88.9</v>
      </c>
      <c r="H1413" s="69">
        <v>62.56</v>
      </c>
      <c r="I1413" s="69">
        <v>7.94</v>
      </c>
      <c r="J1413">
        <v>102</v>
      </c>
      <c r="K1413" s="52">
        <v>9.1999999999999993</v>
      </c>
    </row>
    <row r="1414" spans="1:17" x14ac:dyDescent="0.2">
      <c r="A1414" t="s">
        <v>61</v>
      </c>
      <c r="B1414" s="56">
        <v>40504</v>
      </c>
      <c r="C1414" s="311">
        <v>0.53416666666666668</v>
      </c>
      <c r="D1414" s="71">
        <v>6.016</v>
      </c>
      <c r="E1414" s="69">
        <v>18.920000000000002</v>
      </c>
      <c r="F1414" s="69">
        <v>6.5</v>
      </c>
      <c r="G1414" s="52">
        <v>88.7</v>
      </c>
      <c r="H1414" s="69">
        <v>62.66</v>
      </c>
      <c r="I1414" s="69">
        <v>7.94</v>
      </c>
      <c r="J1414">
        <v>102</v>
      </c>
      <c r="K1414" s="52">
        <v>9.1999999999999993</v>
      </c>
    </row>
    <row r="1415" spans="1:17" x14ac:dyDescent="0.2">
      <c r="A1415" t="s">
        <v>61</v>
      </c>
      <c r="B1415" s="56">
        <v>40504</v>
      </c>
      <c r="C1415" s="311">
        <v>0.53379629629629632</v>
      </c>
      <c r="D1415" s="71">
        <v>7.0640000000000001</v>
      </c>
      <c r="E1415" s="69">
        <v>19.05</v>
      </c>
      <c r="F1415" s="69">
        <v>6.49</v>
      </c>
      <c r="G1415" s="52">
        <v>88.9</v>
      </c>
      <c r="H1415" s="69">
        <v>62.73</v>
      </c>
      <c r="I1415" s="69">
        <v>7.93</v>
      </c>
      <c r="J1415">
        <v>102</v>
      </c>
      <c r="K1415" s="52">
        <v>9.1</v>
      </c>
    </row>
    <row r="1416" spans="1:17" x14ac:dyDescent="0.2">
      <c r="A1416" t="s">
        <v>61</v>
      </c>
      <c r="B1416" s="56">
        <v>40504</v>
      </c>
      <c r="C1416" s="311">
        <v>0.53358796296296296</v>
      </c>
      <c r="D1416" s="71">
        <v>7.9340000000000002</v>
      </c>
      <c r="E1416" s="69">
        <v>18.95</v>
      </c>
      <c r="F1416" s="69">
        <v>6.54</v>
      </c>
      <c r="G1416" s="52">
        <v>89.4</v>
      </c>
      <c r="H1416" s="69">
        <v>62.72</v>
      </c>
      <c r="I1416" s="69">
        <v>7.94</v>
      </c>
      <c r="J1416">
        <v>102</v>
      </c>
      <c r="K1416" s="52">
        <v>9</v>
      </c>
    </row>
    <row r="1417" spans="1:17" x14ac:dyDescent="0.2">
      <c r="A1417" t="s">
        <v>61</v>
      </c>
      <c r="B1417" s="56">
        <v>40504</v>
      </c>
      <c r="C1417" s="311">
        <v>0.53327546296296291</v>
      </c>
      <c r="D1417" s="71">
        <v>9.1150000000000002</v>
      </c>
      <c r="E1417" s="69">
        <v>18.93</v>
      </c>
      <c r="F1417" s="69">
        <v>6.55</v>
      </c>
      <c r="G1417" s="52">
        <v>89.5</v>
      </c>
      <c r="H1417" s="69">
        <v>62.76</v>
      </c>
      <c r="I1417" s="69">
        <v>7.94</v>
      </c>
      <c r="J1417">
        <v>101</v>
      </c>
      <c r="K1417" s="52">
        <v>9</v>
      </c>
    </row>
    <row r="1418" spans="1:17" x14ac:dyDescent="0.2">
      <c r="A1418" t="s">
        <v>61</v>
      </c>
      <c r="B1418" s="56">
        <v>40504</v>
      </c>
      <c r="C1418" s="311">
        <v>0.53306712962962965</v>
      </c>
      <c r="D1418" s="71">
        <v>10.083</v>
      </c>
      <c r="E1418" s="69">
        <v>18.97</v>
      </c>
      <c r="F1418" s="69">
        <v>6.52</v>
      </c>
      <c r="G1418" s="52">
        <v>89.2</v>
      </c>
      <c r="H1418" s="69">
        <v>62.81</v>
      </c>
      <c r="I1418" s="69">
        <v>7.94</v>
      </c>
      <c r="J1418">
        <v>101</v>
      </c>
      <c r="K1418">
        <v>9.1</v>
      </c>
    </row>
    <row r="1419" spans="1:17" x14ac:dyDescent="0.2">
      <c r="A1419" t="s">
        <v>61</v>
      </c>
      <c r="B1419" s="56">
        <v>40504</v>
      </c>
      <c r="C1419" s="311">
        <v>0.53287037037037044</v>
      </c>
      <c r="D1419" s="71">
        <v>11.074</v>
      </c>
      <c r="E1419" s="69">
        <v>19.079999999999998</v>
      </c>
      <c r="F1419" s="69">
        <v>6.52</v>
      </c>
      <c r="G1419" s="52">
        <v>89.3</v>
      </c>
      <c r="H1419" s="69">
        <v>62.89</v>
      </c>
      <c r="I1419" s="69">
        <v>7.93</v>
      </c>
      <c r="J1419">
        <v>101</v>
      </c>
      <c r="K1419">
        <v>9.1</v>
      </c>
    </row>
    <row r="1420" spans="1:17" x14ac:dyDescent="0.2">
      <c r="A1420" t="s">
        <v>61</v>
      </c>
      <c r="B1420" s="56">
        <v>40504</v>
      </c>
      <c r="C1420" s="311">
        <v>0.53258101851851858</v>
      </c>
      <c r="D1420" s="71">
        <v>12.023</v>
      </c>
      <c r="E1420" s="69">
        <v>19.09</v>
      </c>
      <c r="F1420" s="69">
        <v>6.59</v>
      </c>
      <c r="G1420" s="52">
        <v>90.3</v>
      </c>
      <c r="H1420" s="69">
        <v>62.9</v>
      </c>
      <c r="I1420" s="69">
        <v>7.93</v>
      </c>
      <c r="J1420">
        <v>100</v>
      </c>
      <c r="K1420">
        <v>9.1</v>
      </c>
    </row>
    <row r="1421" spans="1:17" x14ac:dyDescent="0.2">
      <c r="A1421" t="s">
        <v>61</v>
      </c>
      <c r="B1421" s="56">
        <v>40504</v>
      </c>
      <c r="C1421" s="311">
        <v>0.53232638888888884</v>
      </c>
      <c r="D1421" s="71">
        <v>12.929</v>
      </c>
      <c r="E1421" s="69">
        <v>19.09</v>
      </c>
      <c r="F1421" s="69">
        <v>6.66</v>
      </c>
      <c r="G1421" s="52">
        <v>91.3</v>
      </c>
      <c r="H1421" s="69">
        <v>62.9</v>
      </c>
      <c r="I1421" s="69">
        <v>7.94</v>
      </c>
      <c r="J1421">
        <v>100</v>
      </c>
      <c r="K1421">
        <v>9.1</v>
      </c>
    </row>
    <row r="1422" spans="1:17" x14ac:dyDescent="0.2">
      <c r="A1422" t="s">
        <v>61</v>
      </c>
      <c r="B1422" s="56">
        <v>40504</v>
      </c>
      <c r="C1422" s="311">
        <v>0.531712962962963</v>
      </c>
      <c r="D1422" s="71">
        <v>13.234</v>
      </c>
      <c r="E1422" s="69">
        <v>19.09</v>
      </c>
      <c r="F1422" s="69">
        <v>7.03</v>
      </c>
      <c r="G1422" s="52">
        <v>96.3</v>
      </c>
      <c r="H1422" s="69">
        <v>62.91</v>
      </c>
      <c r="I1422" s="69">
        <v>7.94</v>
      </c>
      <c r="J1422">
        <v>99</v>
      </c>
      <c r="K1422">
        <v>8.8000000000000007</v>
      </c>
    </row>
    <row r="1424" spans="1:17" x14ac:dyDescent="0.2">
      <c r="B1424" s="56"/>
      <c r="C1424" s="226"/>
      <c r="D1424" s="71"/>
      <c r="E1424"/>
      <c r="F1424"/>
      <c r="G1424"/>
      <c r="H1424"/>
      <c r="I1424"/>
      <c r="J1424"/>
      <c r="K1424"/>
    </row>
    <row r="1425" spans="1:17" x14ac:dyDescent="0.2">
      <c r="A1425" t="s">
        <v>7</v>
      </c>
      <c r="B1425" s="56">
        <v>40596</v>
      </c>
      <c r="C1425" s="311">
        <v>0.15086805555555557</v>
      </c>
      <c r="D1425" s="71">
        <v>0.21099999999999999</v>
      </c>
      <c r="E1425">
        <v>15.35</v>
      </c>
      <c r="F1425">
        <v>8.76</v>
      </c>
      <c r="G1425">
        <v>87.7</v>
      </c>
      <c r="H1425">
        <v>3.75</v>
      </c>
      <c r="I1425">
        <v>7.61</v>
      </c>
      <c r="J1425">
        <v>254</v>
      </c>
      <c r="K1425">
        <v>104.1</v>
      </c>
      <c r="M1425" s="80">
        <v>0.1</v>
      </c>
    </row>
    <row r="1426" spans="1:17" x14ac:dyDescent="0.2">
      <c r="B1426" s="56"/>
      <c r="C1426" s="226"/>
      <c r="D1426" s="71"/>
      <c r="E1426"/>
      <c r="F1426"/>
      <c r="G1426"/>
      <c r="H1426"/>
      <c r="I1426"/>
      <c r="J1426"/>
      <c r="K1426"/>
    </row>
    <row r="1427" spans="1:17" x14ac:dyDescent="0.2">
      <c r="A1427" t="s">
        <v>36</v>
      </c>
      <c r="B1427" s="56">
        <v>40596</v>
      </c>
      <c r="C1427" s="311">
        <v>0.20964120370370368</v>
      </c>
      <c r="D1427" s="71">
        <v>3.5000000000000003E-2</v>
      </c>
      <c r="E1427">
        <v>17.71</v>
      </c>
      <c r="F1427">
        <v>7.86</v>
      </c>
      <c r="G1427">
        <v>82.2</v>
      </c>
      <c r="H1427">
        <v>1.732</v>
      </c>
      <c r="I1427">
        <v>7.77</v>
      </c>
      <c r="J1427">
        <v>241</v>
      </c>
      <c r="K1427">
        <v>74.599999999999994</v>
      </c>
      <c r="M1427" s="80">
        <v>0.15</v>
      </c>
    </row>
    <row r="1428" spans="1:17" x14ac:dyDescent="0.2">
      <c r="B1428" s="56"/>
      <c r="C1428" s="226"/>
      <c r="D1428" s="71"/>
      <c r="E1428"/>
      <c r="F1428"/>
      <c r="G1428"/>
      <c r="H1428"/>
      <c r="I1428"/>
      <c r="J1428"/>
      <c r="K1428"/>
    </row>
    <row r="1429" spans="1:17" x14ac:dyDescent="0.2">
      <c r="A1429" t="s">
        <v>72</v>
      </c>
      <c r="B1429" s="56">
        <v>40596</v>
      </c>
      <c r="C1429" s="311">
        <v>0.13364583333333332</v>
      </c>
      <c r="D1429" s="71">
        <v>0.14399999999999999</v>
      </c>
      <c r="E1429">
        <v>14.55</v>
      </c>
      <c r="F1429">
        <v>10.45</v>
      </c>
      <c r="G1429">
        <v>102.9</v>
      </c>
      <c r="H1429">
        <v>3.766</v>
      </c>
      <c r="I1429">
        <v>7.94</v>
      </c>
      <c r="J1429">
        <v>253</v>
      </c>
      <c r="K1429">
        <v>102.8</v>
      </c>
      <c r="M1429" s="80">
        <v>0.15</v>
      </c>
    </row>
    <row r="1430" spans="1:17" x14ac:dyDescent="0.2">
      <c r="B1430" s="56"/>
      <c r="C1430" s="226"/>
      <c r="D1430" s="71"/>
      <c r="E1430"/>
      <c r="F1430"/>
      <c r="G1430"/>
      <c r="H1430"/>
      <c r="I1430"/>
      <c r="J1430"/>
      <c r="K1430"/>
    </row>
    <row r="1431" spans="1:17" x14ac:dyDescent="0.2">
      <c r="D1431" s="236" t="s">
        <v>170</v>
      </c>
    </row>
    <row r="1432" spans="1:17" x14ac:dyDescent="0.2">
      <c r="A1432" t="s">
        <v>55</v>
      </c>
      <c r="B1432" s="56">
        <v>40597</v>
      </c>
      <c r="C1432" s="311">
        <v>0.45774305555555556</v>
      </c>
      <c r="D1432" s="71">
        <v>0.21299999999999999</v>
      </c>
      <c r="E1432" s="69">
        <v>15.59</v>
      </c>
      <c r="F1432" s="69">
        <v>3.61</v>
      </c>
      <c r="G1432" s="52">
        <v>46.1</v>
      </c>
      <c r="H1432" s="69">
        <v>61.27</v>
      </c>
      <c r="I1432" s="69">
        <v>8.41</v>
      </c>
      <c r="J1432">
        <v>125</v>
      </c>
      <c r="K1432">
        <v>5.9</v>
      </c>
      <c r="M1432" s="258">
        <v>1.2</v>
      </c>
      <c r="N1432" s="232">
        <v>23.662759999999999</v>
      </c>
      <c r="O1432" s="232">
        <v>28.57536</v>
      </c>
      <c r="P1432" s="186">
        <v>1.633228840125392</v>
      </c>
      <c r="Q1432" s="186">
        <v>1.6666666666666667</v>
      </c>
    </row>
    <row r="1433" spans="1:17" x14ac:dyDescent="0.2">
      <c r="A1433" t="s">
        <v>55</v>
      </c>
      <c r="B1433" s="56">
        <v>40597</v>
      </c>
      <c r="C1433" s="311">
        <v>0.45814814814814814</v>
      </c>
      <c r="D1433" s="71">
        <v>1.087</v>
      </c>
      <c r="E1433" s="69">
        <v>14.83</v>
      </c>
      <c r="F1433" s="69">
        <v>4</v>
      </c>
      <c r="G1433" s="52">
        <v>50.3</v>
      </c>
      <c r="H1433" s="69">
        <v>61.29</v>
      </c>
      <c r="I1433" s="69">
        <v>8.42</v>
      </c>
      <c r="J1433">
        <v>126</v>
      </c>
      <c r="K1433">
        <v>6.6</v>
      </c>
      <c r="N1433" s="143"/>
      <c r="O1433" s="185"/>
      <c r="P1433" s="80"/>
      <c r="Q1433" s="80"/>
    </row>
    <row r="1434" spans="1:17" x14ac:dyDescent="0.2">
      <c r="A1434" t="s">
        <v>55</v>
      </c>
      <c r="B1434" s="56">
        <v>40597</v>
      </c>
      <c r="C1434" s="311">
        <v>0.45844907407407409</v>
      </c>
      <c r="D1434" s="71">
        <v>1.992</v>
      </c>
      <c r="E1434" s="69">
        <v>14.61</v>
      </c>
      <c r="F1434" s="69">
        <v>4.41</v>
      </c>
      <c r="G1434" s="52">
        <v>55.3</v>
      </c>
      <c r="H1434" s="69">
        <v>61.28</v>
      </c>
      <c r="I1434" s="69">
        <v>8.41</v>
      </c>
      <c r="J1434">
        <v>127</v>
      </c>
      <c r="K1434">
        <v>6.3</v>
      </c>
      <c r="N1434" s="185"/>
      <c r="O1434" s="185"/>
      <c r="P1434" s="80"/>
      <c r="Q1434" s="80"/>
    </row>
    <row r="1435" spans="1:17" x14ac:dyDescent="0.2">
      <c r="A1435" t="s">
        <v>55</v>
      </c>
      <c r="B1435" s="56">
        <v>40597</v>
      </c>
      <c r="C1435" s="311">
        <v>0.45883101851851849</v>
      </c>
      <c r="D1435" s="71">
        <v>3.0779999999999998</v>
      </c>
      <c r="E1435" s="69">
        <v>14.57</v>
      </c>
      <c r="F1435" s="69">
        <v>4.5</v>
      </c>
      <c r="G1435" s="52">
        <v>56.3</v>
      </c>
      <c r="H1435" s="69">
        <v>61.28</v>
      </c>
      <c r="I1435" s="69">
        <v>8.41</v>
      </c>
      <c r="J1435">
        <v>128</v>
      </c>
      <c r="K1435">
        <v>6.2</v>
      </c>
      <c r="N1435" s="185"/>
      <c r="O1435" s="185"/>
      <c r="P1435" s="80"/>
      <c r="Q1435" s="80"/>
    </row>
    <row r="1436" spans="1:17" x14ac:dyDescent="0.2">
      <c r="A1436" t="s">
        <v>55</v>
      </c>
      <c r="B1436" s="56">
        <v>40597</v>
      </c>
      <c r="C1436" s="311">
        <v>0.45935185185185184</v>
      </c>
      <c r="D1436" s="71">
        <v>4.0430000000000001</v>
      </c>
      <c r="E1436" s="69">
        <v>14.54</v>
      </c>
      <c r="F1436" s="69">
        <v>4.54</v>
      </c>
      <c r="G1436" s="52">
        <v>56.8</v>
      </c>
      <c r="H1436" s="69">
        <v>61.28</v>
      </c>
      <c r="I1436" s="69">
        <v>8.41</v>
      </c>
      <c r="J1436">
        <v>130</v>
      </c>
      <c r="K1436">
        <v>6.1</v>
      </c>
      <c r="N1436" s="185"/>
      <c r="O1436" s="185"/>
      <c r="P1436" s="80"/>
      <c r="Q1436" s="80"/>
    </row>
    <row r="1437" spans="1:17" x14ac:dyDescent="0.2">
      <c r="A1437" t="s">
        <v>55</v>
      </c>
      <c r="B1437" s="56">
        <v>40597</v>
      </c>
      <c r="C1437" s="311">
        <v>0.45967592592592593</v>
      </c>
      <c r="D1437" s="71">
        <v>4.9370000000000003</v>
      </c>
      <c r="E1437" s="69">
        <v>14.54</v>
      </c>
      <c r="F1437" s="69">
        <v>4.28</v>
      </c>
      <c r="G1437" s="52">
        <v>53.5</v>
      </c>
      <c r="H1437" s="69">
        <v>61.28</v>
      </c>
      <c r="I1437" s="69">
        <v>8.4</v>
      </c>
      <c r="J1437">
        <v>131</v>
      </c>
      <c r="K1437">
        <v>6.1</v>
      </c>
      <c r="M1437" s="258"/>
      <c r="N1437" s="185"/>
      <c r="O1437" s="185"/>
      <c r="P1437" s="80"/>
      <c r="Q1437" s="80"/>
    </row>
    <row r="1438" spans="1:17" x14ac:dyDescent="0.2">
      <c r="A1438" t="s">
        <v>55</v>
      </c>
      <c r="B1438" s="56">
        <v>40597</v>
      </c>
      <c r="C1438" s="311">
        <v>0.46012731481481484</v>
      </c>
      <c r="D1438" s="71">
        <v>6.0049999999999999</v>
      </c>
      <c r="E1438" s="69">
        <v>14.53</v>
      </c>
      <c r="F1438" s="69">
        <v>4.18</v>
      </c>
      <c r="G1438" s="52">
        <v>52.3</v>
      </c>
      <c r="H1438" s="69">
        <v>61.28</v>
      </c>
      <c r="I1438" s="69">
        <v>8.4</v>
      </c>
      <c r="J1438">
        <v>132</v>
      </c>
      <c r="K1438">
        <v>5.9</v>
      </c>
      <c r="N1438" s="185"/>
      <c r="O1438" s="185"/>
      <c r="P1438" s="80"/>
      <c r="Q1438" s="80"/>
    </row>
    <row r="1439" spans="1:17" x14ac:dyDescent="0.2">
      <c r="A1439" t="s">
        <v>55</v>
      </c>
      <c r="B1439" s="56">
        <v>40597</v>
      </c>
      <c r="C1439" s="311">
        <v>0.46067129629629627</v>
      </c>
      <c r="D1439" s="71">
        <v>7.0430000000000001</v>
      </c>
      <c r="E1439" s="69">
        <v>14.5</v>
      </c>
      <c r="F1439" s="69">
        <v>3.95</v>
      </c>
      <c r="G1439" s="52">
        <v>49.5</v>
      </c>
      <c r="H1439" s="69">
        <v>61.29</v>
      </c>
      <c r="I1439" s="69">
        <v>8.4</v>
      </c>
      <c r="J1439">
        <v>134</v>
      </c>
      <c r="K1439" s="52">
        <v>6</v>
      </c>
      <c r="N1439" s="185"/>
      <c r="O1439" s="185"/>
      <c r="P1439" s="80"/>
      <c r="Q1439" s="80"/>
    </row>
    <row r="1440" spans="1:17" x14ac:dyDescent="0.2">
      <c r="A1440" t="s">
        <v>55</v>
      </c>
      <c r="B1440" s="56">
        <v>40597</v>
      </c>
      <c r="C1440" s="311">
        <v>0.46106481481481482</v>
      </c>
      <c r="D1440" s="71">
        <v>8.0950000000000006</v>
      </c>
      <c r="E1440" s="69">
        <v>14.49</v>
      </c>
      <c r="F1440" s="69">
        <v>3.57</v>
      </c>
      <c r="G1440" s="52">
        <v>44.7</v>
      </c>
      <c r="H1440" s="69">
        <v>61.28</v>
      </c>
      <c r="I1440" s="69">
        <v>8.4</v>
      </c>
      <c r="J1440">
        <v>134</v>
      </c>
      <c r="K1440" s="52">
        <v>6</v>
      </c>
      <c r="N1440" s="185"/>
      <c r="O1440" s="185"/>
      <c r="P1440" s="80"/>
      <c r="Q1440" s="80"/>
    </row>
    <row r="1441" spans="1:17" x14ac:dyDescent="0.2">
      <c r="A1441" t="s">
        <v>55</v>
      </c>
      <c r="B1441" s="56">
        <v>40597</v>
      </c>
      <c r="C1441" s="311">
        <v>0.46130787037037035</v>
      </c>
      <c r="D1441" s="71">
        <v>9.1370000000000005</v>
      </c>
      <c r="E1441" s="69">
        <v>14.49</v>
      </c>
      <c r="F1441" s="69">
        <v>3.73</v>
      </c>
      <c r="G1441" s="52">
        <v>46.6</v>
      </c>
      <c r="H1441" s="69">
        <v>61.29</v>
      </c>
      <c r="I1441" s="69">
        <v>8.39</v>
      </c>
      <c r="J1441">
        <v>135</v>
      </c>
      <c r="K1441" s="52">
        <v>5.9</v>
      </c>
      <c r="N1441" s="185"/>
      <c r="O1441" s="185"/>
      <c r="P1441" s="80"/>
      <c r="Q1441" s="80"/>
    </row>
    <row r="1442" spans="1:17" x14ac:dyDescent="0.2">
      <c r="A1442" t="s">
        <v>55</v>
      </c>
      <c r="B1442" s="56">
        <v>40597</v>
      </c>
      <c r="C1442" s="311">
        <v>0.46153935185185185</v>
      </c>
      <c r="D1442" s="71">
        <v>10.074999999999999</v>
      </c>
      <c r="E1442" s="69">
        <v>14.5</v>
      </c>
      <c r="F1442" s="69">
        <v>3.64</v>
      </c>
      <c r="G1442" s="52">
        <v>45.6</v>
      </c>
      <c r="H1442" s="69">
        <v>61.29</v>
      </c>
      <c r="I1442" s="69">
        <v>8.39</v>
      </c>
      <c r="J1442">
        <v>136</v>
      </c>
      <c r="K1442" s="52">
        <v>5.9</v>
      </c>
      <c r="N1442" s="185"/>
      <c r="O1442" s="185"/>
      <c r="P1442" s="80"/>
      <c r="Q1442" s="80"/>
    </row>
    <row r="1443" spans="1:17" x14ac:dyDescent="0.2">
      <c r="A1443" t="s">
        <v>55</v>
      </c>
      <c r="B1443" s="56">
        <v>40597</v>
      </c>
      <c r="C1443" s="311">
        <v>0.46187500000000004</v>
      </c>
      <c r="D1443" s="71">
        <v>11.077</v>
      </c>
      <c r="E1443" s="69">
        <v>14.51</v>
      </c>
      <c r="F1443" s="69">
        <v>3.49</v>
      </c>
      <c r="G1443" s="52">
        <v>43.7</v>
      </c>
      <c r="H1443" s="69">
        <v>61.3</v>
      </c>
      <c r="I1443" s="69">
        <v>8.39</v>
      </c>
      <c r="J1443">
        <v>136</v>
      </c>
      <c r="K1443" s="52">
        <v>5.8</v>
      </c>
      <c r="N1443" s="185"/>
      <c r="O1443" s="185"/>
      <c r="P1443" s="80"/>
      <c r="Q1443" s="80"/>
    </row>
    <row r="1444" spans="1:17" x14ac:dyDescent="0.2">
      <c r="A1444" t="s">
        <v>55</v>
      </c>
      <c r="B1444" s="56">
        <v>40597</v>
      </c>
      <c r="C1444" s="311">
        <v>0.46209490740740744</v>
      </c>
      <c r="D1444" s="71">
        <v>12.108000000000001</v>
      </c>
      <c r="E1444" s="69">
        <v>14.49</v>
      </c>
      <c r="F1444" s="69">
        <v>3.51</v>
      </c>
      <c r="G1444" s="52">
        <v>43.9</v>
      </c>
      <c r="H1444" s="69">
        <v>61.32</v>
      </c>
      <c r="I1444" s="69">
        <v>8.3800000000000008</v>
      </c>
      <c r="J1444">
        <v>137</v>
      </c>
      <c r="K1444" s="52">
        <v>6</v>
      </c>
      <c r="N1444" s="185"/>
      <c r="O1444" s="185"/>
      <c r="P1444" s="80"/>
      <c r="Q1444" s="80"/>
    </row>
    <row r="1445" spans="1:17" x14ac:dyDescent="0.2">
      <c r="A1445" t="s">
        <v>55</v>
      </c>
      <c r="B1445" s="56">
        <v>40597</v>
      </c>
      <c r="C1445" s="311">
        <v>0.46289351851851851</v>
      </c>
      <c r="D1445" s="71">
        <v>13.106</v>
      </c>
      <c r="E1445" s="69">
        <v>14.38</v>
      </c>
      <c r="F1445" s="69">
        <v>2.77</v>
      </c>
      <c r="G1445" s="52">
        <v>34.6</v>
      </c>
      <c r="H1445" s="69">
        <v>61.4</v>
      </c>
      <c r="I1445" s="69">
        <v>8.36</v>
      </c>
      <c r="J1445">
        <v>138</v>
      </c>
      <c r="K1445" s="52">
        <v>7.3</v>
      </c>
      <c r="N1445" s="185"/>
      <c r="O1445" s="185"/>
      <c r="P1445" s="80"/>
      <c r="Q1445" s="80"/>
    </row>
    <row r="1446" spans="1:17" x14ac:dyDescent="0.2">
      <c r="A1446" t="s">
        <v>55</v>
      </c>
      <c r="B1446" s="56">
        <v>40597</v>
      </c>
      <c r="C1446" s="311">
        <v>0.46353009259259265</v>
      </c>
      <c r="D1446" s="71">
        <v>13.92</v>
      </c>
      <c r="E1446" s="69">
        <v>14.37</v>
      </c>
      <c r="F1446" s="69">
        <v>2.4900000000000002</v>
      </c>
      <c r="G1446" s="52">
        <v>31</v>
      </c>
      <c r="H1446" s="69">
        <v>61.42</v>
      </c>
      <c r="I1446" s="69">
        <v>8.35</v>
      </c>
      <c r="J1446">
        <v>134</v>
      </c>
      <c r="K1446" s="52">
        <v>65.599999999999994</v>
      </c>
      <c r="N1446" s="185"/>
      <c r="O1446" s="185"/>
      <c r="P1446" s="80"/>
      <c r="Q1446" s="80"/>
    </row>
    <row r="1447" spans="1:17" x14ac:dyDescent="0.2">
      <c r="D1447" s="152"/>
      <c r="G1447" s="52"/>
      <c r="K1447" s="52"/>
      <c r="N1447" s="185"/>
      <c r="O1447" s="185"/>
      <c r="P1447" s="80"/>
      <c r="Q1447" s="80"/>
    </row>
    <row r="1448" spans="1:17" x14ac:dyDescent="0.2">
      <c r="A1448" t="s">
        <v>58</v>
      </c>
      <c r="B1448" s="56">
        <v>40597</v>
      </c>
      <c r="C1448" s="311">
        <v>0.42960648148148151</v>
      </c>
      <c r="D1448" s="71">
        <v>0.23200000000000001</v>
      </c>
      <c r="E1448" s="69">
        <v>15.32</v>
      </c>
      <c r="F1448" s="69">
        <v>4.32</v>
      </c>
      <c r="G1448" s="52">
        <v>53.1</v>
      </c>
      <c r="H1448" s="69">
        <v>53.99</v>
      </c>
      <c r="I1448" s="69">
        <v>8.57</v>
      </c>
      <c r="J1448">
        <v>127</v>
      </c>
      <c r="K1448" s="52">
        <v>8.4</v>
      </c>
      <c r="M1448" s="258">
        <v>0.7</v>
      </c>
      <c r="N1448" s="232">
        <v>39.994120000000002</v>
      </c>
      <c r="O1448" s="232">
        <v>30.025766666666666</v>
      </c>
      <c r="P1448" s="186">
        <v>1.6405959031657353</v>
      </c>
      <c r="Q1448" s="186">
        <v>1.5995975855130784</v>
      </c>
    </row>
    <row r="1449" spans="1:17" x14ac:dyDescent="0.2">
      <c r="A1449" t="s">
        <v>58</v>
      </c>
      <c r="B1449" s="56">
        <v>40597</v>
      </c>
      <c r="C1449" s="311">
        <v>0.43010416666666668</v>
      </c>
      <c r="D1449" s="71">
        <v>1.052</v>
      </c>
      <c r="E1449" s="69">
        <v>14.86</v>
      </c>
      <c r="F1449" s="69">
        <v>3.85</v>
      </c>
      <c r="G1449" s="52">
        <v>48.3</v>
      </c>
      <c r="H1449" s="69">
        <v>60.32</v>
      </c>
      <c r="I1449" s="69">
        <v>8.48</v>
      </c>
      <c r="J1449">
        <v>131</v>
      </c>
      <c r="K1449" s="52">
        <v>7.4</v>
      </c>
      <c r="N1449" s="143"/>
      <c r="O1449" s="185"/>
      <c r="P1449" s="80"/>
      <c r="Q1449" s="80"/>
    </row>
    <row r="1450" spans="1:17" x14ac:dyDescent="0.2">
      <c r="A1450" t="s">
        <v>58</v>
      </c>
      <c r="B1450" s="56">
        <v>40597</v>
      </c>
      <c r="C1450" s="311">
        <v>0.4303819444444445</v>
      </c>
      <c r="D1450" s="71">
        <v>2.0920000000000001</v>
      </c>
      <c r="E1450" s="69">
        <v>14.4</v>
      </c>
      <c r="F1450" s="69">
        <v>3.38</v>
      </c>
      <c r="G1450" s="52">
        <v>42.2</v>
      </c>
      <c r="H1450" s="69">
        <v>61.27</v>
      </c>
      <c r="I1450" s="69">
        <v>8.3800000000000008</v>
      </c>
      <c r="J1450">
        <v>132</v>
      </c>
      <c r="K1450" s="52">
        <v>6.1</v>
      </c>
      <c r="N1450" s="185"/>
      <c r="O1450" s="185"/>
      <c r="P1450" s="80"/>
      <c r="Q1450" s="80"/>
    </row>
    <row r="1451" spans="1:17" x14ac:dyDescent="0.2">
      <c r="A1451" t="s">
        <v>58</v>
      </c>
      <c r="B1451" s="56">
        <v>40597</v>
      </c>
      <c r="C1451" s="311">
        <v>0.43126157407407412</v>
      </c>
      <c r="D1451" s="71">
        <v>2.9449999999999998</v>
      </c>
      <c r="E1451" s="69">
        <v>14.32</v>
      </c>
      <c r="F1451" s="69">
        <v>2.4500000000000002</v>
      </c>
      <c r="G1451" s="52">
        <v>30.5</v>
      </c>
      <c r="H1451" s="69">
        <v>61.36</v>
      </c>
      <c r="I1451" s="69">
        <v>8.36</v>
      </c>
      <c r="J1451">
        <v>134</v>
      </c>
      <c r="K1451" s="52">
        <v>5.6</v>
      </c>
      <c r="N1451" s="185"/>
      <c r="O1451" s="185"/>
      <c r="P1451" s="80"/>
      <c r="Q1451" s="80"/>
    </row>
    <row r="1452" spans="1:17" x14ac:dyDescent="0.2">
      <c r="A1452" t="s">
        <v>58</v>
      </c>
      <c r="B1452" s="56">
        <v>40597</v>
      </c>
      <c r="C1452" s="311">
        <v>0.43162037037037032</v>
      </c>
      <c r="D1452" s="71">
        <v>4.0670000000000002</v>
      </c>
      <c r="E1452" s="69">
        <v>14.35</v>
      </c>
      <c r="F1452" s="69">
        <v>2.19</v>
      </c>
      <c r="G1452" s="52">
        <v>27.3</v>
      </c>
      <c r="H1452" s="69">
        <v>61.38</v>
      </c>
      <c r="I1452" s="69">
        <v>8.35</v>
      </c>
      <c r="J1452">
        <v>134</v>
      </c>
      <c r="K1452" s="52">
        <v>5.5</v>
      </c>
      <c r="N1452" s="185"/>
      <c r="O1452" s="185"/>
      <c r="P1452" s="80"/>
      <c r="Q1452" s="80"/>
    </row>
    <row r="1453" spans="1:17" x14ac:dyDescent="0.2">
      <c r="A1453" t="s">
        <v>58</v>
      </c>
      <c r="B1453" s="56">
        <v>40597</v>
      </c>
      <c r="C1453" s="311">
        <v>0.43247685185185186</v>
      </c>
      <c r="D1453" s="71">
        <v>5.1520000000000001</v>
      </c>
      <c r="E1453" s="69">
        <v>14.38</v>
      </c>
      <c r="F1453" s="69">
        <v>1.43</v>
      </c>
      <c r="G1453" s="52">
        <v>17.899999999999999</v>
      </c>
      <c r="H1453" s="69">
        <v>61.46</v>
      </c>
      <c r="I1453" s="69">
        <v>8.3000000000000007</v>
      </c>
      <c r="J1453">
        <v>135</v>
      </c>
      <c r="K1453" s="52">
        <v>5.7</v>
      </c>
      <c r="N1453" s="185"/>
      <c r="O1453" s="185"/>
      <c r="P1453" s="80"/>
      <c r="Q1453" s="80"/>
    </row>
    <row r="1454" spans="1:17" x14ac:dyDescent="0.2">
      <c r="A1454" t="s">
        <v>58</v>
      </c>
      <c r="B1454" s="56">
        <v>40597</v>
      </c>
      <c r="C1454" s="311">
        <v>0.43290509259259258</v>
      </c>
      <c r="D1454" s="71">
        <v>5.9889999999999999</v>
      </c>
      <c r="E1454" s="69">
        <v>14.35</v>
      </c>
      <c r="F1454" s="69">
        <v>1.33</v>
      </c>
      <c r="G1454" s="52">
        <v>16.600000000000001</v>
      </c>
      <c r="H1454" s="69">
        <v>61.49</v>
      </c>
      <c r="I1454" s="69">
        <v>8.2899999999999991</v>
      </c>
      <c r="J1454">
        <v>135</v>
      </c>
      <c r="K1454" s="52">
        <v>5.6</v>
      </c>
      <c r="N1454" s="185"/>
      <c r="O1454" s="185"/>
      <c r="P1454" s="80"/>
      <c r="Q1454" s="80"/>
    </row>
    <row r="1455" spans="1:17" x14ac:dyDescent="0.2">
      <c r="A1455" t="s">
        <v>58</v>
      </c>
      <c r="B1455" s="56">
        <v>40597</v>
      </c>
      <c r="C1455" s="311">
        <v>0.43321759259259257</v>
      </c>
      <c r="D1455" s="71">
        <v>6.9859999999999998</v>
      </c>
      <c r="E1455" s="69">
        <v>14.29</v>
      </c>
      <c r="F1455" s="69">
        <v>1.34</v>
      </c>
      <c r="G1455" s="52">
        <v>16.7</v>
      </c>
      <c r="H1455" s="69">
        <v>61.51</v>
      </c>
      <c r="I1455" s="69">
        <v>8.2899999999999991</v>
      </c>
      <c r="J1455">
        <v>135</v>
      </c>
      <c r="K1455" s="52">
        <v>5.6</v>
      </c>
      <c r="N1455" s="185"/>
      <c r="O1455" s="185"/>
      <c r="P1455" s="80"/>
      <c r="Q1455" s="80"/>
    </row>
    <row r="1456" spans="1:17" x14ac:dyDescent="0.2">
      <c r="A1456" t="s">
        <v>58</v>
      </c>
      <c r="B1456" s="56">
        <v>40597</v>
      </c>
      <c r="C1456" s="311">
        <v>0.4334722222222222</v>
      </c>
      <c r="D1456" s="71">
        <v>8.0069999999999997</v>
      </c>
      <c r="E1456" s="69">
        <v>14.27</v>
      </c>
      <c r="F1456" s="69">
        <v>1.31</v>
      </c>
      <c r="G1456" s="52">
        <v>16.399999999999999</v>
      </c>
      <c r="H1456" s="69">
        <v>61.57</v>
      </c>
      <c r="I1456" s="69">
        <v>8.2899999999999991</v>
      </c>
      <c r="J1456">
        <v>136</v>
      </c>
      <c r="K1456" s="52">
        <v>5.5</v>
      </c>
      <c r="N1456" s="185"/>
      <c r="O1456" s="185"/>
      <c r="P1456" s="80"/>
      <c r="Q1456" s="80"/>
    </row>
    <row r="1457" spans="1:17" x14ac:dyDescent="0.2">
      <c r="A1457" t="s">
        <v>58</v>
      </c>
      <c r="B1457" s="56">
        <v>40597</v>
      </c>
      <c r="C1457" s="311">
        <v>0.43386574074074075</v>
      </c>
      <c r="D1457" s="71">
        <v>8.9730000000000008</v>
      </c>
      <c r="E1457" s="69">
        <v>14.22</v>
      </c>
      <c r="F1457" s="69">
        <v>1.44</v>
      </c>
      <c r="G1457" s="52">
        <v>18</v>
      </c>
      <c r="H1457" s="69">
        <v>61.6</v>
      </c>
      <c r="I1457" s="69">
        <v>8.3000000000000007</v>
      </c>
      <c r="J1457">
        <v>136</v>
      </c>
      <c r="K1457" s="52">
        <v>5.4</v>
      </c>
      <c r="N1457" s="185"/>
      <c r="O1457" s="185"/>
      <c r="P1457" s="80"/>
      <c r="Q1457" s="80"/>
    </row>
    <row r="1458" spans="1:17" x14ac:dyDescent="0.2">
      <c r="A1458" t="s">
        <v>58</v>
      </c>
      <c r="B1458" s="56">
        <v>40597</v>
      </c>
      <c r="C1458" s="311">
        <v>0.43418981481481483</v>
      </c>
      <c r="D1458" s="71">
        <v>9.9260000000000002</v>
      </c>
      <c r="E1458" s="69">
        <v>14.21</v>
      </c>
      <c r="F1458" s="69">
        <v>1.22</v>
      </c>
      <c r="G1458" s="52">
        <v>15.2</v>
      </c>
      <c r="H1458" s="69">
        <v>61.59</v>
      </c>
      <c r="I1458" s="69">
        <v>8.3000000000000007</v>
      </c>
      <c r="J1458">
        <v>136</v>
      </c>
      <c r="K1458" s="52">
        <v>6.2</v>
      </c>
      <c r="N1458" s="185"/>
      <c r="O1458" s="185"/>
      <c r="P1458" s="80"/>
      <c r="Q1458" s="80"/>
    </row>
    <row r="1459" spans="1:17" x14ac:dyDescent="0.2">
      <c r="A1459" t="s">
        <v>58</v>
      </c>
      <c r="B1459" s="56">
        <v>40597</v>
      </c>
      <c r="C1459" s="311">
        <v>0.43449074074074073</v>
      </c>
      <c r="D1459" s="71">
        <v>11.051</v>
      </c>
      <c r="E1459" s="69">
        <v>14.21</v>
      </c>
      <c r="F1459" s="69">
        <v>1.23</v>
      </c>
      <c r="G1459" s="52">
        <v>15.3</v>
      </c>
      <c r="H1459" s="69">
        <v>61.6</v>
      </c>
      <c r="I1459" s="69">
        <v>8.3000000000000007</v>
      </c>
      <c r="J1459">
        <v>136</v>
      </c>
      <c r="K1459" s="52">
        <v>8.1999999999999993</v>
      </c>
      <c r="N1459" s="185"/>
      <c r="O1459" s="185"/>
      <c r="P1459" s="80"/>
      <c r="Q1459" s="80"/>
    </row>
    <row r="1460" spans="1:17" x14ac:dyDescent="0.2">
      <c r="A1460" t="s">
        <v>58</v>
      </c>
      <c r="B1460" s="56">
        <v>40597</v>
      </c>
      <c r="C1460" s="311">
        <v>0.43473379629629627</v>
      </c>
      <c r="D1460" s="71">
        <v>11.592000000000001</v>
      </c>
      <c r="E1460" s="69">
        <v>14.22</v>
      </c>
      <c r="F1460" s="69">
        <v>1.07</v>
      </c>
      <c r="G1460" s="52">
        <v>13.4</v>
      </c>
      <c r="H1460" s="69">
        <v>61.59</v>
      </c>
      <c r="I1460" s="69">
        <v>8.2899999999999991</v>
      </c>
      <c r="J1460">
        <v>5</v>
      </c>
      <c r="K1460" s="52">
        <v>31.6</v>
      </c>
      <c r="N1460" s="185"/>
      <c r="O1460" s="185"/>
      <c r="P1460" s="80"/>
      <c r="Q1460" s="80"/>
    </row>
    <row r="1461" spans="1:17" x14ac:dyDescent="0.2">
      <c r="D1461" s="152"/>
      <c r="G1461" s="52"/>
      <c r="K1461" s="52"/>
      <c r="N1461" s="185"/>
      <c r="O1461" s="185"/>
      <c r="P1461" s="80"/>
      <c r="Q1461" s="80"/>
    </row>
    <row r="1462" spans="1:17" x14ac:dyDescent="0.2">
      <c r="A1462" t="s">
        <v>61</v>
      </c>
      <c r="B1462" s="56">
        <v>40597</v>
      </c>
      <c r="C1462" s="311">
        <v>0.41267361111111112</v>
      </c>
      <c r="D1462" s="71">
        <v>0.20699999999999999</v>
      </c>
      <c r="E1462" s="69">
        <v>14.85</v>
      </c>
      <c r="F1462" s="69">
        <v>2.08</v>
      </c>
      <c r="G1462" s="52">
        <v>26.2</v>
      </c>
      <c r="H1462" s="69">
        <v>61.34</v>
      </c>
      <c r="I1462" s="69">
        <v>8.42</v>
      </c>
      <c r="J1462">
        <v>118</v>
      </c>
      <c r="K1462" s="52">
        <v>6.1</v>
      </c>
      <c r="M1462" s="258">
        <v>1.1000000000000001</v>
      </c>
      <c r="N1462" s="232">
        <v>25.131039999999992</v>
      </c>
      <c r="O1462" s="232">
        <v>27.18404</v>
      </c>
      <c r="P1462" s="186">
        <v>1.5518207282913163</v>
      </c>
      <c r="Q1462" s="186">
        <v>1.5639686684073106</v>
      </c>
    </row>
    <row r="1463" spans="1:17" x14ac:dyDescent="0.2">
      <c r="A1463" t="s">
        <v>61</v>
      </c>
      <c r="B1463" s="56">
        <v>40597</v>
      </c>
      <c r="C1463" s="311">
        <v>0.41241898148148143</v>
      </c>
      <c r="D1463" s="71">
        <v>1.1200000000000001</v>
      </c>
      <c r="E1463" s="69">
        <v>14.84</v>
      </c>
      <c r="F1463" s="69">
        <v>1.83</v>
      </c>
      <c r="G1463" s="52">
        <v>23.1</v>
      </c>
      <c r="H1463" s="69">
        <v>61.33</v>
      </c>
      <c r="I1463" s="69">
        <v>8.42</v>
      </c>
      <c r="J1463">
        <v>117</v>
      </c>
      <c r="K1463" s="52">
        <v>5.8</v>
      </c>
      <c r="N1463" s="143"/>
      <c r="O1463" s="185"/>
      <c r="P1463" s="80"/>
      <c r="Q1463" s="80"/>
    </row>
    <row r="1464" spans="1:17" x14ac:dyDescent="0.2">
      <c r="A1464" t="s">
        <v>61</v>
      </c>
      <c r="B1464" s="56">
        <v>40597</v>
      </c>
      <c r="C1464" s="311">
        <v>0.41210648148148149</v>
      </c>
      <c r="D1464" s="71">
        <v>2.0270000000000001</v>
      </c>
      <c r="E1464" s="69">
        <v>14.86</v>
      </c>
      <c r="F1464" s="69">
        <v>2.0499999999999998</v>
      </c>
      <c r="G1464" s="52">
        <v>25.9</v>
      </c>
      <c r="H1464" s="69">
        <v>61.33</v>
      </c>
      <c r="I1464" s="69">
        <v>8.42</v>
      </c>
      <c r="J1464">
        <v>115</v>
      </c>
      <c r="K1464" s="52">
        <v>6</v>
      </c>
      <c r="N1464" s="185"/>
      <c r="O1464" s="185"/>
      <c r="P1464" s="80"/>
      <c r="Q1464" s="80"/>
    </row>
    <row r="1465" spans="1:17" x14ac:dyDescent="0.2">
      <c r="A1465" t="s">
        <v>61</v>
      </c>
      <c r="B1465" s="56">
        <v>40597</v>
      </c>
      <c r="C1465" s="311">
        <v>0.41166666666666668</v>
      </c>
      <c r="D1465" s="71">
        <v>2.976</v>
      </c>
      <c r="E1465" s="69">
        <v>14.74</v>
      </c>
      <c r="F1465" s="69">
        <v>2.2200000000000002</v>
      </c>
      <c r="G1465" s="52">
        <v>27.9</v>
      </c>
      <c r="H1465" s="69">
        <v>61.35</v>
      </c>
      <c r="I1465" s="69">
        <v>8.41</v>
      </c>
      <c r="J1465">
        <v>112</v>
      </c>
      <c r="K1465">
        <v>5.9</v>
      </c>
      <c r="N1465" s="185"/>
      <c r="O1465" s="185"/>
      <c r="P1465" s="80"/>
      <c r="Q1465" s="80"/>
    </row>
    <row r="1466" spans="1:17" x14ac:dyDescent="0.2">
      <c r="A1466" t="s">
        <v>61</v>
      </c>
      <c r="B1466" s="56">
        <v>40597</v>
      </c>
      <c r="C1466" s="311">
        <v>0.41138888888888886</v>
      </c>
      <c r="D1466" s="71">
        <v>4.0789999999999997</v>
      </c>
      <c r="E1466" s="69">
        <v>14.7</v>
      </c>
      <c r="F1466" s="69">
        <v>1.96</v>
      </c>
      <c r="G1466" s="52">
        <v>24.6</v>
      </c>
      <c r="H1466" s="69">
        <v>61.35</v>
      </c>
      <c r="I1466" s="69">
        <v>8.41</v>
      </c>
      <c r="J1466">
        <v>110</v>
      </c>
      <c r="K1466">
        <v>5.9</v>
      </c>
      <c r="N1466" s="185"/>
      <c r="O1466" s="185"/>
      <c r="P1466" s="80"/>
      <c r="Q1466" s="80"/>
    </row>
    <row r="1467" spans="1:17" x14ac:dyDescent="0.2">
      <c r="A1467" t="s">
        <v>61</v>
      </c>
      <c r="B1467" s="56">
        <v>40597</v>
      </c>
      <c r="C1467" s="311">
        <v>0.41090277777777778</v>
      </c>
      <c r="D1467" s="71">
        <v>5.0890000000000004</v>
      </c>
      <c r="E1467" s="69">
        <v>14.49</v>
      </c>
      <c r="F1467" s="69">
        <v>1.88</v>
      </c>
      <c r="G1467" s="52">
        <v>23.5</v>
      </c>
      <c r="H1467" s="69">
        <v>61.42</v>
      </c>
      <c r="I1467" s="69">
        <v>8.3800000000000008</v>
      </c>
      <c r="J1467">
        <v>106</v>
      </c>
      <c r="K1467">
        <v>5.5</v>
      </c>
      <c r="N1467" s="185"/>
      <c r="O1467" s="185"/>
      <c r="P1467" s="80"/>
      <c r="Q1467" s="80"/>
    </row>
    <row r="1468" spans="1:17" x14ac:dyDescent="0.2">
      <c r="A1468" t="s">
        <v>61</v>
      </c>
      <c r="B1468" s="56">
        <v>40597</v>
      </c>
      <c r="C1468" s="311">
        <v>0.41041666666666665</v>
      </c>
      <c r="D1468" s="71">
        <v>6.0090000000000003</v>
      </c>
      <c r="E1468" s="69">
        <v>14.39</v>
      </c>
      <c r="F1468" s="69">
        <v>1.81</v>
      </c>
      <c r="G1468" s="52">
        <v>22.6</v>
      </c>
      <c r="H1468" s="69">
        <v>61.44</v>
      </c>
      <c r="I1468" s="69">
        <v>8.3699999999999992</v>
      </c>
      <c r="J1468">
        <v>102</v>
      </c>
      <c r="K1468">
        <v>5.4</v>
      </c>
      <c r="N1468" s="185"/>
      <c r="O1468" s="185"/>
      <c r="P1468" s="80"/>
      <c r="Q1468" s="80"/>
    </row>
    <row r="1469" spans="1:17" x14ac:dyDescent="0.2">
      <c r="A1469" t="s">
        <v>61</v>
      </c>
      <c r="B1469" s="56">
        <v>40597</v>
      </c>
      <c r="C1469" s="311">
        <v>0.41002314814814816</v>
      </c>
      <c r="D1469" s="71">
        <v>6.97</v>
      </c>
      <c r="E1469" s="69">
        <v>14.38</v>
      </c>
      <c r="F1469" s="69">
        <v>1.86</v>
      </c>
      <c r="G1469" s="52">
        <v>23.3</v>
      </c>
      <c r="H1469" s="69">
        <v>61.44</v>
      </c>
      <c r="I1469" s="69">
        <v>8.3699999999999992</v>
      </c>
      <c r="J1469">
        <v>98</v>
      </c>
      <c r="K1469">
        <v>5.4</v>
      </c>
      <c r="N1469" s="185"/>
      <c r="O1469" s="185"/>
      <c r="P1469" s="80"/>
      <c r="Q1469" s="80"/>
    </row>
    <row r="1470" spans="1:17" x14ac:dyDescent="0.2">
      <c r="A1470" t="s">
        <v>61</v>
      </c>
      <c r="B1470" s="56">
        <v>40597</v>
      </c>
      <c r="C1470" s="311">
        <v>0.40969907407407408</v>
      </c>
      <c r="D1470" s="71">
        <v>8.0009999999999994</v>
      </c>
      <c r="E1470" s="69">
        <v>14.38</v>
      </c>
      <c r="F1470" s="69">
        <v>1.55</v>
      </c>
      <c r="G1470" s="52">
        <v>19.3</v>
      </c>
      <c r="H1470" s="69">
        <v>61.45</v>
      </c>
      <c r="I1470" s="69">
        <v>8.36</v>
      </c>
      <c r="J1470">
        <v>95</v>
      </c>
      <c r="K1470">
        <v>5.4</v>
      </c>
      <c r="N1470" s="185"/>
      <c r="O1470" s="185"/>
      <c r="P1470" s="80"/>
      <c r="Q1470" s="80"/>
    </row>
    <row r="1471" spans="1:17" x14ac:dyDescent="0.2">
      <c r="A1471" t="s">
        <v>61</v>
      </c>
      <c r="B1471" s="56">
        <v>40597</v>
      </c>
      <c r="C1471" s="311">
        <v>0.40925925925925927</v>
      </c>
      <c r="D1471" s="71">
        <v>9.1829999999999998</v>
      </c>
      <c r="E1471" s="69">
        <v>14.32</v>
      </c>
      <c r="F1471" s="69">
        <v>1.24</v>
      </c>
      <c r="G1471" s="52">
        <v>15.5</v>
      </c>
      <c r="H1471" s="69">
        <v>61.49</v>
      </c>
      <c r="I1471" s="69">
        <v>8.35</v>
      </c>
      <c r="J1471">
        <v>89</v>
      </c>
      <c r="K1471">
        <v>5.3</v>
      </c>
      <c r="N1471" s="185"/>
      <c r="O1471" s="185"/>
      <c r="P1471" s="80"/>
      <c r="Q1471" s="80"/>
    </row>
    <row r="1472" spans="1:17" x14ac:dyDescent="0.2">
      <c r="A1472" t="s">
        <v>61</v>
      </c>
      <c r="B1472" s="56">
        <v>40597</v>
      </c>
      <c r="C1472" s="311">
        <v>0.40885416666666669</v>
      </c>
      <c r="D1472" s="71">
        <v>10.093999999999999</v>
      </c>
      <c r="E1472" s="69">
        <v>14.26</v>
      </c>
      <c r="F1472" s="69">
        <v>1.07</v>
      </c>
      <c r="G1472" s="52">
        <v>13.3</v>
      </c>
      <c r="H1472" s="69">
        <v>61.54</v>
      </c>
      <c r="I1472" s="69">
        <v>8.31</v>
      </c>
      <c r="J1472">
        <v>83</v>
      </c>
      <c r="K1472">
        <v>5.5</v>
      </c>
      <c r="M1472" s="233"/>
      <c r="N1472" s="185"/>
      <c r="O1472" s="185"/>
      <c r="P1472" s="80"/>
      <c r="Q1472" s="80"/>
    </row>
    <row r="1473" spans="1:17" x14ac:dyDescent="0.2">
      <c r="A1473" t="s">
        <v>61</v>
      </c>
      <c r="B1473" s="56">
        <v>40597</v>
      </c>
      <c r="C1473" s="311">
        <v>0.4082986111111111</v>
      </c>
      <c r="D1473" s="71">
        <v>11.087999999999999</v>
      </c>
      <c r="E1473" s="69">
        <v>14.24</v>
      </c>
      <c r="F1473" s="69">
        <v>1.1299999999999999</v>
      </c>
      <c r="G1473" s="52">
        <v>14.1</v>
      </c>
      <c r="H1473" s="69">
        <v>61.55</v>
      </c>
      <c r="I1473" s="69">
        <v>8.3000000000000007</v>
      </c>
      <c r="J1473">
        <v>74</v>
      </c>
      <c r="K1473">
        <v>5.6</v>
      </c>
      <c r="N1473" s="185"/>
      <c r="O1473" s="185"/>
      <c r="P1473" s="80"/>
      <c r="Q1473" s="80"/>
    </row>
    <row r="1474" spans="1:17" x14ac:dyDescent="0.2">
      <c r="A1474" t="s">
        <v>61</v>
      </c>
      <c r="B1474" s="56">
        <v>40597</v>
      </c>
      <c r="C1474" s="311">
        <v>0.40792824074074074</v>
      </c>
      <c r="D1474" s="71">
        <v>12.045999999999999</v>
      </c>
      <c r="E1474" s="69">
        <v>14.24</v>
      </c>
      <c r="F1474" s="69">
        <v>1.18</v>
      </c>
      <c r="G1474" s="52">
        <v>14.7</v>
      </c>
      <c r="H1474" s="69">
        <v>61.6</v>
      </c>
      <c r="I1474" s="69">
        <v>8.32</v>
      </c>
      <c r="J1474">
        <v>67</v>
      </c>
      <c r="K1474">
        <v>5.6</v>
      </c>
      <c r="N1474" s="185"/>
      <c r="O1474" s="185"/>
      <c r="P1474" s="80"/>
      <c r="Q1474" s="80"/>
    </row>
    <row r="1475" spans="1:17" x14ac:dyDescent="0.2">
      <c r="A1475" t="s">
        <v>61</v>
      </c>
      <c r="B1475" s="56">
        <v>40597</v>
      </c>
      <c r="C1475" s="311">
        <v>0.40699074074074071</v>
      </c>
      <c r="D1475" s="71">
        <v>12.081</v>
      </c>
      <c r="E1475" s="69">
        <v>14.24</v>
      </c>
      <c r="F1475" s="69">
        <v>1.22</v>
      </c>
      <c r="G1475" s="52">
        <v>15.2</v>
      </c>
      <c r="H1475" s="69">
        <v>61.59</v>
      </c>
      <c r="I1475" s="69">
        <v>8.32</v>
      </c>
      <c r="J1475">
        <v>28</v>
      </c>
      <c r="K1475">
        <v>5.8</v>
      </c>
      <c r="N1475" s="185"/>
      <c r="O1475" s="185"/>
      <c r="P1475" s="80"/>
      <c r="Q1475" s="80"/>
    </row>
    <row r="1476" spans="1:17" x14ac:dyDescent="0.2">
      <c r="A1476" t="s">
        <v>61</v>
      </c>
      <c r="B1476" s="56">
        <v>40597</v>
      </c>
      <c r="C1476" s="311">
        <v>0.40667824074074077</v>
      </c>
      <c r="D1476" s="71">
        <v>13.002000000000001</v>
      </c>
      <c r="E1476" s="69">
        <v>14.24</v>
      </c>
      <c r="F1476" s="69">
        <v>1.33</v>
      </c>
      <c r="G1476" s="52">
        <v>16.600000000000001</v>
      </c>
      <c r="H1476" s="69">
        <v>61.59</v>
      </c>
      <c r="I1476" s="69">
        <v>8.32</v>
      </c>
      <c r="J1476">
        <v>-14</v>
      </c>
      <c r="K1476">
        <v>7.8</v>
      </c>
      <c r="N1476" s="185"/>
      <c r="O1476" s="185"/>
      <c r="P1476" s="80"/>
      <c r="Q1476" s="80"/>
    </row>
    <row r="1477" spans="1:17" x14ac:dyDescent="0.2">
      <c r="A1477" t="s">
        <v>61</v>
      </c>
      <c r="B1477" s="56">
        <v>40597</v>
      </c>
      <c r="C1477" s="311">
        <v>0.40644675925925927</v>
      </c>
      <c r="D1477" s="71">
        <v>13.65</v>
      </c>
      <c r="E1477" s="69">
        <v>14.26</v>
      </c>
      <c r="F1477" s="69">
        <v>1.42</v>
      </c>
      <c r="G1477" s="52">
        <v>17.8</v>
      </c>
      <c r="H1477" s="69">
        <v>61.58</v>
      </c>
      <c r="I1477" s="69">
        <v>8.31</v>
      </c>
      <c r="J1477">
        <v>-87</v>
      </c>
      <c r="K1477">
        <v>48.3</v>
      </c>
      <c r="N1477" s="185"/>
      <c r="O1477" s="185"/>
      <c r="P1477" s="80"/>
      <c r="Q1477" s="80"/>
    </row>
    <row r="1478" spans="1:17" x14ac:dyDescent="0.2">
      <c r="N1478" s="185"/>
      <c r="O1478" s="185"/>
      <c r="P1478" s="80"/>
      <c r="Q1478" s="80"/>
    </row>
    <row r="1479" spans="1:17" x14ac:dyDescent="0.2">
      <c r="F1479" s="69"/>
      <c r="G1479" s="52"/>
      <c r="K1479" s="52"/>
      <c r="N1479" s="185"/>
      <c r="O1479" s="185"/>
      <c r="P1479" s="80"/>
      <c r="Q1479" s="80"/>
    </row>
    <row r="1480" spans="1:17" x14ac:dyDescent="0.2">
      <c r="A1480" t="s">
        <v>7</v>
      </c>
      <c r="B1480" s="56">
        <v>40694</v>
      </c>
      <c r="C1480" s="311">
        <v>0.13679398148148147</v>
      </c>
      <c r="D1480">
        <v>0.127</v>
      </c>
      <c r="E1480">
        <v>22.25</v>
      </c>
      <c r="F1480" s="69">
        <v>7.93</v>
      </c>
      <c r="G1480" s="52">
        <v>90.9</v>
      </c>
      <c r="H1480">
        <v>2.2149999999999999</v>
      </c>
      <c r="I1480">
        <v>7.51</v>
      </c>
      <c r="J1480">
        <v>157</v>
      </c>
      <c r="K1480" s="52">
        <v>189.1</v>
      </c>
      <c r="M1480" s="80">
        <v>0.1</v>
      </c>
      <c r="N1480" s="185"/>
      <c r="O1480" s="185"/>
      <c r="P1480" s="80"/>
      <c r="Q1480" s="80"/>
    </row>
    <row r="1481" spans="1:17" x14ac:dyDescent="0.2">
      <c r="F1481" s="69"/>
      <c r="G1481" s="52"/>
      <c r="K1481" s="52"/>
      <c r="N1481" s="185"/>
      <c r="O1481" s="185"/>
      <c r="P1481" s="80"/>
      <c r="Q1481" s="80"/>
    </row>
    <row r="1482" spans="1:17" x14ac:dyDescent="0.2">
      <c r="A1482" t="s">
        <v>36</v>
      </c>
      <c r="B1482" s="56">
        <v>40694</v>
      </c>
      <c r="C1482" s="311">
        <v>0.17164351851851853</v>
      </c>
      <c r="D1482">
        <v>0.27500000000000002</v>
      </c>
      <c r="E1482">
        <v>23.28</v>
      </c>
      <c r="F1482" s="69">
        <v>7.03</v>
      </c>
      <c r="G1482" s="52">
        <v>82.5</v>
      </c>
      <c r="H1482">
        <v>3.302</v>
      </c>
      <c r="I1482">
        <v>7.49</v>
      </c>
      <c r="J1482">
        <v>160</v>
      </c>
      <c r="K1482" s="52">
        <v>152.1</v>
      </c>
      <c r="M1482" s="80">
        <v>0.2</v>
      </c>
      <c r="N1482" s="185"/>
      <c r="O1482" s="185"/>
      <c r="P1482" s="80"/>
      <c r="Q1482" s="80"/>
    </row>
    <row r="1483" spans="1:17" x14ac:dyDescent="0.2">
      <c r="B1483" s="56"/>
      <c r="C1483" s="226"/>
      <c r="D1483"/>
      <c r="E1483"/>
      <c r="F1483" s="69"/>
      <c r="G1483" s="52"/>
      <c r="H1483"/>
      <c r="I1483"/>
      <c r="J1483"/>
      <c r="K1483" s="52"/>
      <c r="N1483" s="185"/>
      <c r="O1483" s="185"/>
      <c r="P1483" s="80"/>
      <c r="Q1483" s="80"/>
    </row>
    <row r="1484" spans="1:17" x14ac:dyDescent="0.2">
      <c r="A1484" t="s">
        <v>72</v>
      </c>
      <c r="B1484" s="56">
        <v>40695</v>
      </c>
      <c r="C1484" s="311">
        <v>9.4699074074074074E-2</v>
      </c>
      <c r="D1484">
        <v>0.629</v>
      </c>
      <c r="E1484">
        <v>24.99</v>
      </c>
      <c r="F1484" s="69">
        <v>6.96</v>
      </c>
      <c r="G1484" s="52">
        <v>84.7</v>
      </c>
      <c r="H1484">
        <v>1.329</v>
      </c>
      <c r="I1484">
        <v>7.71</v>
      </c>
      <c r="J1484">
        <v>161</v>
      </c>
      <c r="K1484" s="52">
        <v>46</v>
      </c>
      <c r="M1484" s="80">
        <v>0.3</v>
      </c>
      <c r="N1484" s="185"/>
      <c r="O1484" s="185"/>
      <c r="P1484" s="80"/>
      <c r="Q1484" s="80"/>
    </row>
    <row r="1485" spans="1:17" x14ac:dyDescent="0.2">
      <c r="F1485" s="69"/>
      <c r="G1485" s="52"/>
      <c r="K1485" s="52"/>
      <c r="N1485" s="185"/>
      <c r="O1485" s="185"/>
      <c r="P1485" s="80"/>
      <c r="Q1485" s="80"/>
    </row>
    <row r="1486" spans="1:17" x14ac:dyDescent="0.2">
      <c r="A1486" t="s">
        <v>55</v>
      </c>
      <c r="B1486" s="56">
        <v>40696</v>
      </c>
      <c r="C1486" s="311">
        <v>0.47932870370370373</v>
      </c>
      <c r="D1486" s="71">
        <v>0.14099999999999999</v>
      </c>
      <c r="E1486" s="69">
        <v>23.18</v>
      </c>
      <c r="F1486" s="69">
        <v>4.07</v>
      </c>
      <c r="G1486" s="52">
        <v>61.9</v>
      </c>
      <c r="H1486" s="69">
        <v>69.150000000000006</v>
      </c>
      <c r="I1486" s="69">
        <v>8.15</v>
      </c>
      <c r="J1486">
        <v>110</v>
      </c>
      <c r="K1486" s="52">
        <v>4.9000000000000004</v>
      </c>
      <c r="M1486" s="80">
        <v>2.2000000000000002</v>
      </c>
      <c r="N1486" s="143">
        <v>10.404833333333334</v>
      </c>
      <c r="O1486" s="143">
        <v>10.720833333333333</v>
      </c>
      <c r="P1486" s="74">
        <v>1.2672811059907834</v>
      </c>
      <c r="Q1486" s="74">
        <v>1.3412322274881516</v>
      </c>
    </row>
    <row r="1487" spans="1:17" x14ac:dyDescent="0.2">
      <c r="A1487" t="s">
        <v>55</v>
      </c>
      <c r="B1487" s="56">
        <v>40696</v>
      </c>
      <c r="C1487" s="311">
        <v>0.47939814814814818</v>
      </c>
      <c r="D1487" s="71">
        <v>1.109</v>
      </c>
      <c r="E1487" s="69">
        <v>23.19</v>
      </c>
      <c r="F1487" s="69">
        <v>4.0599999999999996</v>
      </c>
      <c r="G1487" s="52">
        <v>61.8</v>
      </c>
      <c r="H1487" s="69">
        <v>69.2</v>
      </c>
      <c r="I1487" s="69">
        <v>8.15</v>
      </c>
      <c r="J1487">
        <v>110</v>
      </c>
      <c r="K1487" s="52">
        <v>4.8</v>
      </c>
      <c r="N1487" s="143"/>
      <c r="O1487" s="185"/>
      <c r="P1487" s="80"/>
      <c r="Q1487" s="80"/>
    </row>
    <row r="1488" spans="1:17" x14ac:dyDescent="0.2">
      <c r="A1488" t="s">
        <v>55</v>
      </c>
      <c r="B1488" s="56">
        <v>40696</v>
      </c>
      <c r="C1488" s="311">
        <v>0.47973379629629626</v>
      </c>
      <c r="D1488" s="71">
        <v>2.032</v>
      </c>
      <c r="E1488" s="69">
        <v>22.7</v>
      </c>
      <c r="F1488" s="69">
        <v>3.97</v>
      </c>
      <c r="G1488" s="52">
        <v>60</v>
      </c>
      <c r="H1488" s="69">
        <v>69.33</v>
      </c>
      <c r="I1488" s="69">
        <v>8.15</v>
      </c>
      <c r="J1488">
        <v>110</v>
      </c>
      <c r="K1488" s="52">
        <v>4.9000000000000004</v>
      </c>
      <c r="N1488" s="185"/>
      <c r="O1488" s="185"/>
      <c r="P1488" s="80"/>
      <c r="Q1488" s="80"/>
    </row>
    <row r="1489" spans="1:17" x14ac:dyDescent="0.2">
      <c r="A1489" t="s">
        <v>55</v>
      </c>
      <c r="B1489" s="56">
        <v>40696</v>
      </c>
      <c r="C1489" s="311">
        <v>0.48006944444444444</v>
      </c>
      <c r="D1489" s="71">
        <v>3.1640000000000001</v>
      </c>
      <c r="E1489" s="69">
        <v>22.13</v>
      </c>
      <c r="F1489" s="69">
        <v>4.17</v>
      </c>
      <c r="G1489" s="52">
        <v>58.2</v>
      </c>
      <c r="H1489" s="69">
        <v>53.91</v>
      </c>
      <c r="I1489" s="69">
        <v>8.15</v>
      </c>
      <c r="J1489">
        <v>109</v>
      </c>
      <c r="K1489" s="52">
        <v>5</v>
      </c>
      <c r="N1489" s="185"/>
      <c r="O1489" s="185"/>
      <c r="P1489" s="80"/>
      <c r="Q1489" s="80"/>
    </row>
    <row r="1490" spans="1:17" x14ac:dyDescent="0.2">
      <c r="A1490" t="s">
        <v>55</v>
      </c>
      <c r="B1490" s="56">
        <v>40696</v>
      </c>
      <c r="C1490" s="311">
        <v>0.48031249999999998</v>
      </c>
      <c r="D1490" s="71">
        <v>4.194</v>
      </c>
      <c r="E1490" s="69">
        <v>22</v>
      </c>
      <c r="F1490" s="69">
        <v>3.85</v>
      </c>
      <c r="G1490" s="52">
        <v>57.3</v>
      </c>
      <c r="H1490" s="69">
        <v>69.12</v>
      </c>
      <c r="I1490" s="69">
        <v>8.15</v>
      </c>
      <c r="J1490">
        <v>109</v>
      </c>
      <c r="K1490" s="52">
        <v>5.2</v>
      </c>
      <c r="N1490" s="185"/>
      <c r="O1490" s="185"/>
      <c r="P1490" s="80"/>
      <c r="Q1490" s="80"/>
    </row>
    <row r="1491" spans="1:17" x14ac:dyDescent="0.2">
      <c r="A1491" t="s">
        <v>55</v>
      </c>
      <c r="B1491" s="56">
        <v>40696</v>
      </c>
      <c r="C1491" s="311">
        <v>0.4808101851851852</v>
      </c>
      <c r="D1491" s="71">
        <v>5.3639999999999999</v>
      </c>
      <c r="E1491" s="69">
        <v>21.98</v>
      </c>
      <c r="F1491" s="69">
        <v>3.83</v>
      </c>
      <c r="G1491" s="52">
        <v>53.3</v>
      </c>
      <c r="H1491" s="69">
        <v>53.6</v>
      </c>
      <c r="I1491" s="69">
        <v>8.15</v>
      </c>
      <c r="J1491">
        <v>109</v>
      </c>
      <c r="K1491" s="52">
        <v>5.0999999999999996</v>
      </c>
      <c r="N1491" s="185"/>
      <c r="O1491" s="185"/>
      <c r="P1491" s="80"/>
      <c r="Q1491" s="80"/>
    </row>
    <row r="1492" spans="1:17" x14ac:dyDescent="0.2">
      <c r="A1492" t="s">
        <v>55</v>
      </c>
      <c r="B1492" s="56">
        <v>40696</v>
      </c>
      <c r="C1492" s="311">
        <v>0.48107638888888887</v>
      </c>
      <c r="D1492" s="71">
        <v>6.1319999999999997</v>
      </c>
      <c r="E1492" s="69">
        <v>21.97</v>
      </c>
      <c r="F1492" s="69">
        <v>3.52</v>
      </c>
      <c r="G1492" s="52">
        <v>52.3</v>
      </c>
      <c r="H1492" s="69">
        <v>69.11</v>
      </c>
      <c r="I1492" s="69">
        <v>8.15</v>
      </c>
      <c r="J1492">
        <v>109</v>
      </c>
      <c r="K1492" s="52">
        <v>5</v>
      </c>
      <c r="N1492" s="185"/>
      <c r="O1492" s="185"/>
      <c r="P1492" s="80"/>
      <c r="Q1492" s="80"/>
    </row>
    <row r="1493" spans="1:17" x14ac:dyDescent="0.2">
      <c r="A1493" t="s">
        <v>55</v>
      </c>
      <c r="B1493" s="56">
        <v>40696</v>
      </c>
      <c r="C1493" s="311">
        <v>0.48131944444444441</v>
      </c>
      <c r="D1493" s="71">
        <v>7.1340000000000003</v>
      </c>
      <c r="E1493" s="69">
        <v>21.95</v>
      </c>
      <c r="F1493" s="69">
        <v>3.66</v>
      </c>
      <c r="G1493" s="52">
        <v>50.8</v>
      </c>
      <c r="H1493" s="69">
        <v>53.32</v>
      </c>
      <c r="I1493" s="69">
        <v>8.14</v>
      </c>
      <c r="J1493">
        <v>109</v>
      </c>
      <c r="K1493" s="52">
        <v>5.2</v>
      </c>
      <c r="N1493" s="185"/>
      <c r="O1493" s="185"/>
      <c r="P1493" s="80"/>
      <c r="Q1493" s="80"/>
    </row>
    <row r="1494" spans="1:17" x14ac:dyDescent="0.2">
      <c r="A1494" t="s">
        <v>55</v>
      </c>
      <c r="B1494" s="56">
        <v>40696</v>
      </c>
      <c r="C1494" s="311">
        <v>0.48153935185185182</v>
      </c>
      <c r="D1494" s="71">
        <v>8.141</v>
      </c>
      <c r="E1494" s="69">
        <v>21.95</v>
      </c>
      <c r="F1494" s="69">
        <v>3.36</v>
      </c>
      <c r="G1494" s="52">
        <v>50</v>
      </c>
      <c r="H1494" s="69">
        <v>69.12</v>
      </c>
      <c r="I1494" s="69">
        <v>8.14</v>
      </c>
      <c r="J1494">
        <v>109</v>
      </c>
      <c r="K1494" s="52">
        <v>4.9000000000000004</v>
      </c>
      <c r="N1494" s="185"/>
      <c r="O1494" s="185"/>
      <c r="P1494" s="80"/>
      <c r="Q1494" s="80"/>
    </row>
    <row r="1495" spans="1:17" x14ac:dyDescent="0.2">
      <c r="A1495" t="s">
        <v>55</v>
      </c>
      <c r="B1495" s="56">
        <v>40696</v>
      </c>
      <c r="C1495" s="311">
        <v>0.48170138888888886</v>
      </c>
      <c r="D1495" s="71">
        <v>9.2080000000000002</v>
      </c>
      <c r="E1495" s="69">
        <v>21.95</v>
      </c>
      <c r="F1495" s="69">
        <v>3.34</v>
      </c>
      <c r="G1495" s="52">
        <v>49.7</v>
      </c>
      <c r="H1495" s="69">
        <v>69.14</v>
      </c>
      <c r="I1495" s="69">
        <v>8.14</v>
      </c>
      <c r="J1495">
        <v>109</v>
      </c>
      <c r="K1495" s="52">
        <v>5.0999999999999996</v>
      </c>
      <c r="N1495" s="185"/>
      <c r="O1495" s="185"/>
      <c r="P1495" s="80"/>
      <c r="Q1495" s="80"/>
    </row>
    <row r="1496" spans="1:17" x14ac:dyDescent="0.2">
      <c r="A1496" t="s">
        <v>55</v>
      </c>
      <c r="B1496" s="56">
        <v>40696</v>
      </c>
      <c r="C1496" s="311">
        <v>0.48188657407407409</v>
      </c>
      <c r="D1496" s="71">
        <v>10.071</v>
      </c>
      <c r="E1496" s="69">
        <v>21.95</v>
      </c>
      <c r="F1496" s="69">
        <v>3.32</v>
      </c>
      <c r="G1496" s="52">
        <v>49.4</v>
      </c>
      <c r="H1496" s="69">
        <v>69.069999999999993</v>
      </c>
      <c r="I1496" s="69">
        <v>8.14</v>
      </c>
      <c r="J1496">
        <v>109</v>
      </c>
      <c r="K1496" s="52">
        <v>5.0999999999999996</v>
      </c>
      <c r="N1496" s="185"/>
      <c r="O1496" s="185"/>
      <c r="P1496" s="80"/>
      <c r="Q1496" s="80"/>
    </row>
    <row r="1497" spans="1:17" x14ac:dyDescent="0.2">
      <c r="A1497" t="s">
        <v>55</v>
      </c>
      <c r="B1497" s="56">
        <v>40696</v>
      </c>
      <c r="C1497" s="311">
        <v>0.48214120370370367</v>
      </c>
      <c r="D1497" s="71">
        <v>11.218999999999999</v>
      </c>
      <c r="E1497" s="69">
        <v>21.95</v>
      </c>
      <c r="F1497" s="69">
        <v>3.32</v>
      </c>
      <c r="G1497" s="52">
        <v>49.3</v>
      </c>
      <c r="H1497" s="69">
        <v>69.13</v>
      </c>
      <c r="I1497" s="69">
        <v>8.14</v>
      </c>
      <c r="J1497">
        <v>108</v>
      </c>
      <c r="K1497" s="52">
        <v>5.0999999999999996</v>
      </c>
      <c r="N1497" s="185"/>
      <c r="O1497" s="185"/>
      <c r="P1497" s="80"/>
      <c r="Q1497" s="80"/>
    </row>
    <row r="1498" spans="1:17" x14ac:dyDescent="0.2">
      <c r="A1498" t="s">
        <v>55</v>
      </c>
      <c r="B1498" s="56">
        <v>40696</v>
      </c>
      <c r="C1498" s="311">
        <v>0.4823263888888889</v>
      </c>
      <c r="D1498" s="71">
        <v>12.242000000000001</v>
      </c>
      <c r="E1498" s="69">
        <v>21.93</v>
      </c>
      <c r="F1498" s="69">
        <v>3.3</v>
      </c>
      <c r="G1498" s="52">
        <v>49.1</v>
      </c>
      <c r="H1498" s="69">
        <v>69.13</v>
      </c>
      <c r="I1498" s="69">
        <v>8.14</v>
      </c>
      <c r="J1498">
        <v>108</v>
      </c>
      <c r="K1498" s="52">
        <v>5.0999999999999996</v>
      </c>
      <c r="N1498" s="185"/>
      <c r="O1498" s="185"/>
      <c r="P1498" s="80"/>
      <c r="Q1498" s="80"/>
    </row>
    <row r="1499" spans="1:17" x14ac:dyDescent="0.2">
      <c r="A1499" t="s">
        <v>55</v>
      </c>
      <c r="B1499" s="56">
        <v>40696</v>
      </c>
      <c r="C1499" s="311">
        <v>0.48258101851851848</v>
      </c>
      <c r="D1499" s="71">
        <v>13.003</v>
      </c>
      <c r="E1499" s="69">
        <v>21.92</v>
      </c>
      <c r="F1499" s="69">
        <v>3.25</v>
      </c>
      <c r="G1499" s="52">
        <v>48.3</v>
      </c>
      <c r="H1499" s="69">
        <v>69.08</v>
      </c>
      <c r="I1499" s="69">
        <v>8.14</v>
      </c>
      <c r="J1499">
        <v>108</v>
      </c>
      <c r="K1499" s="52">
        <v>5.0999999999999996</v>
      </c>
      <c r="N1499" s="185"/>
      <c r="O1499" s="185"/>
      <c r="P1499" s="80"/>
      <c r="Q1499" s="80"/>
    </row>
    <row r="1500" spans="1:17" x14ac:dyDescent="0.2">
      <c r="A1500" t="s">
        <v>55</v>
      </c>
      <c r="B1500" s="56">
        <v>40696</v>
      </c>
      <c r="C1500" s="311">
        <v>0.48288194444444449</v>
      </c>
      <c r="D1500" s="71">
        <v>13.557</v>
      </c>
      <c r="E1500" s="69">
        <v>21.91</v>
      </c>
      <c r="F1500" s="69">
        <v>3.16</v>
      </c>
      <c r="G1500" s="52">
        <v>47.1</v>
      </c>
      <c r="H1500" s="69">
        <v>69.14</v>
      </c>
      <c r="I1500" s="69">
        <v>8.14</v>
      </c>
      <c r="J1500">
        <v>103</v>
      </c>
      <c r="K1500" s="52">
        <v>5.0999999999999996</v>
      </c>
      <c r="N1500" s="185"/>
      <c r="O1500" s="185"/>
      <c r="P1500" s="80"/>
      <c r="Q1500" s="80"/>
    </row>
    <row r="1501" spans="1:17" x14ac:dyDescent="0.2">
      <c r="D1501" s="71"/>
      <c r="E1501" s="69"/>
      <c r="F1501" s="69"/>
      <c r="G1501" s="52"/>
      <c r="H1501" s="69"/>
      <c r="I1501" s="69"/>
      <c r="K1501" s="52"/>
      <c r="N1501" s="185"/>
      <c r="O1501" s="185"/>
      <c r="P1501" s="80"/>
      <c r="Q1501" s="80"/>
    </row>
    <row r="1502" spans="1:17" x14ac:dyDescent="0.2">
      <c r="A1502" t="s">
        <v>58</v>
      </c>
      <c r="B1502" s="56">
        <v>40696</v>
      </c>
      <c r="C1502" s="311">
        <v>0.42481481481481481</v>
      </c>
      <c r="D1502" s="71">
        <v>0.125</v>
      </c>
      <c r="E1502" s="69">
        <v>21.34</v>
      </c>
      <c r="F1502" s="69">
        <v>4.37</v>
      </c>
      <c r="G1502" s="52">
        <v>64.599999999999994</v>
      </c>
      <c r="H1502" s="69">
        <v>69.23</v>
      </c>
      <c r="I1502" s="69">
        <v>8.15</v>
      </c>
      <c r="J1502">
        <v>132</v>
      </c>
      <c r="K1502" s="52">
        <v>5.5</v>
      </c>
      <c r="M1502" s="80">
        <v>1.3</v>
      </c>
      <c r="N1502" s="143">
        <v>16.003500000000003</v>
      </c>
      <c r="O1502" s="143">
        <v>19.12926666666667</v>
      </c>
      <c r="P1502" s="74">
        <v>1.4894366197183098</v>
      </c>
      <c r="Q1502" s="74">
        <v>1.5603715170278636</v>
      </c>
    </row>
    <row r="1503" spans="1:17" x14ac:dyDescent="0.2">
      <c r="A1503" t="s">
        <v>58</v>
      </c>
      <c r="B1503" s="56">
        <v>40696</v>
      </c>
      <c r="C1503" s="311">
        <v>0.45071759259259259</v>
      </c>
      <c r="D1503" s="71">
        <v>1.123</v>
      </c>
      <c r="E1503" s="69">
        <v>23.32</v>
      </c>
      <c r="F1503" s="69">
        <v>5.53</v>
      </c>
      <c r="G1503" s="52">
        <v>84.6</v>
      </c>
      <c r="H1503" s="69">
        <v>69.2</v>
      </c>
      <c r="I1503" s="69">
        <v>8.16</v>
      </c>
      <c r="J1503">
        <v>101</v>
      </c>
      <c r="K1503" s="52">
        <v>5.7</v>
      </c>
      <c r="N1503" s="143"/>
      <c r="O1503" s="185"/>
      <c r="P1503" s="80"/>
      <c r="Q1503" s="80"/>
    </row>
    <row r="1504" spans="1:17" x14ac:dyDescent="0.2">
      <c r="A1504" t="s">
        <v>58</v>
      </c>
      <c r="B1504" s="56">
        <v>40696</v>
      </c>
      <c r="C1504" s="311">
        <v>0.45109953703703703</v>
      </c>
      <c r="D1504" s="71">
        <v>2.2730000000000001</v>
      </c>
      <c r="E1504" s="69">
        <v>21.84</v>
      </c>
      <c r="F1504" s="69">
        <v>5.93</v>
      </c>
      <c r="G1504" s="52">
        <v>82.3</v>
      </c>
      <c r="H1504" s="69">
        <v>52.88</v>
      </c>
      <c r="I1504" s="69">
        <v>8.17</v>
      </c>
      <c r="J1504">
        <v>102</v>
      </c>
      <c r="K1504" s="52">
        <v>5.4</v>
      </c>
      <c r="N1504" s="185"/>
      <c r="O1504" s="185"/>
      <c r="P1504" s="80"/>
      <c r="Q1504" s="80"/>
    </row>
    <row r="1505" spans="1:17" x14ac:dyDescent="0.2">
      <c r="A1505" t="s">
        <v>58</v>
      </c>
      <c r="B1505" s="56">
        <v>40696</v>
      </c>
      <c r="C1505" s="311">
        <v>0.45133101851851848</v>
      </c>
      <c r="D1505" s="71">
        <v>3.96</v>
      </c>
      <c r="E1505" s="69">
        <v>21.71</v>
      </c>
      <c r="F1505" s="69">
        <v>5.41</v>
      </c>
      <c r="G1505" s="52">
        <v>80.5</v>
      </c>
      <c r="H1505" s="69">
        <v>69.06</v>
      </c>
      <c r="I1505" s="69">
        <v>8.17</v>
      </c>
      <c r="J1505">
        <v>102</v>
      </c>
      <c r="K1505" s="52">
        <v>5.4</v>
      </c>
      <c r="N1505" s="185"/>
      <c r="O1505" s="185"/>
      <c r="P1505" s="80"/>
      <c r="Q1505" s="80"/>
    </row>
    <row r="1506" spans="1:17" x14ac:dyDescent="0.2">
      <c r="A1506" t="s">
        <v>58</v>
      </c>
      <c r="B1506" s="56">
        <v>40696</v>
      </c>
      <c r="C1506" s="311">
        <v>0.45184027777777774</v>
      </c>
      <c r="D1506" s="71">
        <v>5.109</v>
      </c>
      <c r="E1506" s="69">
        <v>21.59</v>
      </c>
      <c r="F1506" s="69">
        <v>5.13</v>
      </c>
      <c r="G1506" s="52">
        <v>76.2</v>
      </c>
      <c r="H1506" s="69">
        <v>69.040000000000006</v>
      </c>
      <c r="I1506" s="69">
        <v>8.17</v>
      </c>
      <c r="J1506">
        <v>103</v>
      </c>
      <c r="K1506" s="52">
        <v>5.5</v>
      </c>
      <c r="N1506" s="185"/>
      <c r="O1506" s="185"/>
      <c r="P1506" s="80"/>
      <c r="Q1506" s="80"/>
    </row>
    <row r="1507" spans="1:17" x14ac:dyDescent="0.2">
      <c r="A1507" t="s">
        <v>58</v>
      </c>
      <c r="B1507" s="56">
        <v>40696</v>
      </c>
      <c r="C1507" s="311">
        <v>0.45228009259259255</v>
      </c>
      <c r="D1507" s="71">
        <v>6.2060000000000004</v>
      </c>
      <c r="E1507" s="69">
        <v>21.51</v>
      </c>
      <c r="F1507" s="69">
        <v>4.99</v>
      </c>
      <c r="G1507" s="52">
        <v>74</v>
      </c>
      <c r="H1507" s="69">
        <v>69.08</v>
      </c>
      <c r="I1507" s="69">
        <v>8.16</v>
      </c>
      <c r="J1507">
        <v>103</v>
      </c>
      <c r="K1507" s="52">
        <v>5.4</v>
      </c>
      <c r="N1507" s="185"/>
      <c r="O1507" s="185"/>
      <c r="P1507" s="80"/>
      <c r="Q1507" s="80"/>
    </row>
    <row r="1508" spans="1:17" x14ac:dyDescent="0.2">
      <c r="A1508" t="s">
        <v>58</v>
      </c>
      <c r="B1508" s="56">
        <v>40696</v>
      </c>
      <c r="C1508" s="311">
        <v>0.45246527777777779</v>
      </c>
      <c r="D1508" s="71">
        <v>7.06</v>
      </c>
      <c r="E1508" s="69">
        <v>21.46</v>
      </c>
      <c r="F1508" s="69">
        <v>4.97</v>
      </c>
      <c r="G1508" s="52">
        <v>73.599999999999994</v>
      </c>
      <c r="H1508" s="69">
        <v>69.069999999999993</v>
      </c>
      <c r="I1508" s="69">
        <v>8.16</v>
      </c>
      <c r="J1508">
        <v>103</v>
      </c>
      <c r="K1508" s="52">
        <v>5.5</v>
      </c>
      <c r="N1508" s="185"/>
      <c r="O1508" s="185"/>
      <c r="P1508" s="80"/>
      <c r="Q1508" s="80"/>
    </row>
    <row r="1509" spans="1:17" x14ac:dyDescent="0.2">
      <c r="A1509" t="s">
        <v>58</v>
      </c>
      <c r="B1509" s="56">
        <v>40696</v>
      </c>
      <c r="C1509" s="311">
        <v>0.45273148148148151</v>
      </c>
      <c r="D1509" s="71">
        <v>8.1170000000000009</v>
      </c>
      <c r="E1509" s="69">
        <v>21.44</v>
      </c>
      <c r="F1509" s="69">
        <v>4.88</v>
      </c>
      <c r="G1509" s="52">
        <v>72.3</v>
      </c>
      <c r="H1509" s="69">
        <v>69.08</v>
      </c>
      <c r="I1509" s="69">
        <v>8.16</v>
      </c>
      <c r="J1509">
        <v>103</v>
      </c>
      <c r="K1509" s="52">
        <v>5.4</v>
      </c>
      <c r="N1509" s="185"/>
      <c r="O1509" s="185"/>
      <c r="P1509" s="80"/>
      <c r="Q1509" s="80"/>
    </row>
    <row r="1510" spans="1:17" x14ac:dyDescent="0.2">
      <c r="A1510" t="s">
        <v>58</v>
      </c>
      <c r="B1510" s="56">
        <v>40696</v>
      </c>
      <c r="C1510" s="311">
        <v>0.45298611111111109</v>
      </c>
      <c r="D1510" s="71">
        <v>9.1560000000000006</v>
      </c>
      <c r="E1510" s="69">
        <v>21.43</v>
      </c>
      <c r="F1510" s="69">
        <v>4.82</v>
      </c>
      <c r="G1510" s="52">
        <v>71.400000000000006</v>
      </c>
      <c r="H1510" s="69">
        <v>69.09</v>
      </c>
      <c r="I1510" s="69">
        <v>8.15</v>
      </c>
      <c r="J1510">
        <v>103</v>
      </c>
      <c r="K1510" s="52">
        <v>5.4</v>
      </c>
      <c r="N1510" s="185"/>
      <c r="O1510" s="185"/>
      <c r="P1510" s="80"/>
      <c r="Q1510" s="80"/>
    </row>
    <row r="1511" spans="1:17" x14ac:dyDescent="0.2">
      <c r="A1511" t="s">
        <v>58</v>
      </c>
      <c r="B1511" s="56">
        <v>40696</v>
      </c>
      <c r="C1511" s="311">
        <v>0.45325231481481482</v>
      </c>
      <c r="D1511" s="71">
        <v>9.9529999999999994</v>
      </c>
      <c r="E1511" s="69">
        <v>21.42</v>
      </c>
      <c r="F1511" s="69">
        <v>4.7300000000000004</v>
      </c>
      <c r="G1511" s="52">
        <v>70.099999999999994</v>
      </c>
      <c r="H1511" s="69">
        <v>69.09</v>
      </c>
      <c r="I1511" s="69">
        <v>8.15</v>
      </c>
      <c r="J1511">
        <v>104</v>
      </c>
      <c r="K1511" s="52">
        <v>5.3</v>
      </c>
      <c r="N1511" s="185"/>
      <c r="O1511" s="185"/>
      <c r="P1511" s="80"/>
      <c r="Q1511" s="80"/>
    </row>
    <row r="1512" spans="1:17" x14ac:dyDescent="0.2">
      <c r="A1512" t="s">
        <v>58</v>
      </c>
      <c r="B1512" s="56">
        <v>40696</v>
      </c>
      <c r="C1512" s="311">
        <v>0.45361111111111113</v>
      </c>
      <c r="D1512" s="71">
        <v>11.071</v>
      </c>
      <c r="E1512" s="69">
        <v>21.41</v>
      </c>
      <c r="F1512" s="69">
        <v>4.68</v>
      </c>
      <c r="G1512" s="52">
        <v>69.3</v>
      </c>
      <c r="H1512" s="69">
        <v>69.099999999999994</v>
      </c>
      <c r="I1512" s="69">
        <v>8.15</v>
      </c>
      <c r="J1512">
        <v>104</v>
      </c>
      <c r="K1512" s="52">
        <v>5.4</v>
      </c>
      <c r="N1512" s="185"/>
      <c r="O1512" s="185"/>
      <c r="P1512" s="80"/>
      <c r="Q1512" s="80"/>
    </row>
    <row r="1513" spans="1:17" x14ac:dyDescent="0.2">
      <c r="A1513" t="s">
        <v>58</v>
      </c>
      <c r="B1513" s="56">
        <v>40696</v>
      </c>
      <c r="C1513" s="311">
        <v>0.4539583333333333</v>
      </c>
      <c r="D1513" s="71">
        <v>11.619</v>
      </c>
      <c r="E1513" s="69">
        <v>21.4</v>
      </c>
      <c r="F1513" s="69">
        <v>4.6100000000000003</v>
      </c>
      <c r="G1513" s="52">
        <v>68.3</v>
      </c>
      <c r="H1513" s="69">
        <v>69.099999999999994</v>
      </c>
      <c r="I1513" s="69">
        <v>8.15</v>
      </c>
      <c r="J1513">
        <v>102</v>
      </c>
      <c r="K1513" s="52">
        <v>5.5</v>
      </c>
      <c r="N1513" s="185"/>
      <c r="O1513" s="185"/>
      <c r="P1513" s="80"/>
      <c r="Q1513" s="80"/>
    </row>
    <row r="1514" spans="1:17" x14ac:dyDescent="0.2">
      <c r="D1514" s="71"/>
      <c r="E1514" s="69"/>
      <c r="F1514" s="69"/>
      <c r="G1514" s="52"/>
      <c r="H1514" s="69"/>
      <c r="I1514" s="69"/>
      <c r="K1514" s="52"/>
      <c r="N1514" s="185"/>
      <c r="O1514" s="185"/>
      <c r="P1514" s="80"/>
      <c r="Q1514" s="80"/>
    </row>
    <row r="1515" spans="1:17" x14ac:dyDescent="0.2">
      <c r="A1515" t="s">
        <v>61</v>
      </c>
      <c r="B1515" s="56">
        <v>40696</v>
      </c>
      <c r="C1515" s="311">
        <v>0.41967592592592595</v>
      </c>
      <c r="D1515" s="71">
        <v>0.13</v>
      </c>
      <c r="E1515" s="69">
        <v>22.44</v>
      </c>
      <c r="F1515" s="69">
        <v>5.13</v>
      </c>
      <c r="G1515" s="52">
        <v>77.3</v>
      </c>
      <c r="H1515" s="69">
        <v>69.290000000000006</v>
      </c>
      <c r="I1515" s="69">
        <v>8.15</v>
      </c>
      <c r="J1515">
        <v>135</v>
      </c>
      <c r="K1515" s="52">
        <v>5</v>
      </c>
      <c r="M1515" s="80">
        <v>1.8</v>
      </c>
      <c r="N1515" s="143">
        <v>11.212733333333334</v>
      </c>
      <c r="O1515" s="143">
        <v>10.925099999999999</v>
      </c>
      <c r="P1515" s="74">
        <v>1.4874371859296482</v>
      </c>
      <c r="Q1515" s="74">
        <v>1.3726415094339623</v>
      </c>
    </row>
    <row r="1516" spans="1:17" x14ac:dyDescent="0.2">
      <c r="A1516" t="s">
        <v>61</v>
      </c>
      <c r="B1516" s="56">
        <v>40696</v>
      </c>
      <c r="C1516" s="311">
        <v>0.42091435185185189</v>
      </c>
      <c r="D1516" s="71">
        <v>0.98399999999999999</v>
      </c>
      <c r="E1516" s="69">
        <v>21.87</v>
      </c>
      <c r="F1516" s="69">
        <v>5.0999999999999996</v>
      </c>
      <c r="G1516" s="52">
        <v>76.2</v>
      </c>
      <c r="H1516" s="69">
        <v>69.25</v>
      </c>
      <c r="I1516" s="69">
        <v>8.16</v>
      </c>
      <c r="J1516">
        <v>135</v>
      </c>
      <c r="K1516" s="52">
        <v>5.0999999999999996</v>
      </c>
      <c r="N1516" s="143"/>
      <c r="O1516" s="185"/>
      <c r="P1516" s="80"/>
      <c r="Q1516" s="80"/>
    </row>
    <row r="1517" spans="1:17" x14ac:dyDescent="0.2">
      <c r="A1517" t="s">
        <v>61</v>
      </c>
      <c r="B1517" s="56">
        <v>40696</v>
      </c>
      <c r="C1517" s="311">
        <v>0.42115740740740742</v>
      </c>
      <c r="D1517" s="71">
        <v>2.2090000000000001</v>
      </c>
      <c r="E1517" s="69">
        <v>21.71</v>
      </c>
      <c r="F1517" s="69">
        <v>5.1100000000000003</v>
      </c>
      <c r="G1517" s="52">
        <v>76.099999999999994</v>
      </c>
      <c r="H1517" s="69">
        <v>69.239999999999995</v>
      </c>
      <c r="I1517" s="69">
        <v>8.16</v>
      </c>
      <c r="J1517">
        <v>135</v>
      </c>
      <c r="K1517" s="52">
        <v>5.2</v>
      </c>
      <c r="N1517" s="185"/>
      <c r="O1517" s="185"/>
      <c r="P1517" s="80"/>
      <c r="Q1517" s="80"/>
    </row>
    <row r="1518" spans="1:17" x14ac:dyDescent="0.2">
      <c r="A1518" t="s">
        <v>61</v>
      </c>
      <c r="B1518" s="56">
        <v>40696</v>
      </c>
      <c r="C1518" s="311">
        <v>0.42143518518518519</v>
      </c>
      <c r="D1518" s="71">
        <v>3.1179999999999999</v>
      </c>
      <c r="E1518" s="69">
        <v>21.66</v>
      </c>
      <c r="F1518" s="69">
        <v>5.01</v>
      </c>
      <c r="G1518" s="52">
        <v>74.599999999999994</v>
      </c>
      <c r="H1518" s="69">
        <v>69.239999999999995</v>
      </c>
      <c r="I1518" s="69">
        <v>8.15</v>
      </c>
      <c r="J1518">
        <v>135</v>
      </c>
      <c r="K1518" s="52">
        <v>5.2</v>
      </c>
      <c r="N1518" s="185"/>
      <c r="O1518" s="185"/>
      <c r="P1518" s="80"/>
      <c r="Q1518" s="80"/>
    </row>
    <row r="1519" spans="1:17" x14ac:dyDescent="0.2">
      <c r="A1519" t="s">
        <v>61</v>
      </c>
      <c r="B1519" s="56">
        <v>40696</v>
      </c>
      <c r="C1519" s="311">
        <v>0.42179398148148151</v>
      </c>
      <c r="D1519" s="71">
        <v>3.94</v>
      </c>
      <c r="E1519" s="69">
        <v>21.64</v>
      </c>
      <c r="F1519" s="69">
        <v>4.8099999999999996</v>
      </c>
      <c r="G1519" s="52">
        <v>71.599999999999994</v>
      </c>
      <c r="H1519" s="69">
        <v>69.239999999999995</v>
      </c>
      <c r="I1519" s="69">
        <v>8.15</v>
      </c>
      <c r="J1519">
        <v>136</v>
      </c>
      <c r="K1519" s="52">
        <v>5.2</v>
      </c>
      <c r="N1519" s="185"/>
      <c r="O1519" s="185"/>
      <c r="P1519" s="80"/>
      <c r="Q1519" s="80"/>
    </row>
    <row r="1520" spans="1:17" x14ac:dyDescent="0.2">
      <c r="A1520" t="s">
        <v>61</v>
      </c>
      <c r="B1520" s="56">
        <v>40696</v>
      </c>
      <c r="C1520" s="311">
        <v>0.42221064814814818</v>
      </c>
      <c r="D1520" s="71">
        <v>5.0490000000000004</v>
      </c>
      <c r="E1520" s="69">
        <v>21.61</v>
      </c>
      <c r="F1520" s="69">
        <v>4.63</v>
      </c>
      <c r="G1520" s="52">
        <v>68.900000000000006</v>
      </c>
      <c r="H1520" s="69">
        <v>69.23</v>
      </c>
      <c r="I1520" s="69">
        <v>8.15</v>
      </c>
      <c r="J1520">
        <v>136</v>
      </c>
      <c r="K1520" s="52">
        <v>5.0999999999999996</v>
      </c>
      <c r="N1520" s="185"/>
      <c r="O1520" s="185"/>
      <c r="P1520" s="80"/>
      <c r="Q1520" s="80"/>
    </row>
    <row r="1521" spans="1:17" x14ac:dyDescent="0.2">
      <c r="A1521" t="s">
        <v>61</v>
      </c>
      <c r="B1521" s="56">
        <v>40696</v>
      </c>
      <c r="C1521" s="311">
        <v>0.42258101851851854</v>
      </c>
      <c r="D1521" s="71">
        <v>6.141</v>
      </c>
      <c r="E1521" s="69">
        <v>21.59</v>
      </c>
      <c r="F1521" s="69">
        <v>4.54</v>
      </c>
      <c r="G1521" s="52">
        <v>67.400000000000006</v>
      </c>
      <c r="H1521" s="69">
        <v>69.23</v>
      </c>
      <c r="I1521" s="69">
        <v>8.15</v>
      </c>
      <c r="J1521">
        <v>136</v>
      </c>
      <c r="K1521" s="52">
        <v>5</v>
      </c>
      <c r="N1521" s="185"/>
      <c r="O1521" s="185"/>
      <c r="P1521" s="80"/>
      <c r="Q1521" s="80"/>
    </row>
    <row r="1522" spans="1:17" x14ac:dyDescent="0.2">
      <c r="A1522" t="s">
        <v>61</v>
      </c>
      <c r="B1522" s="56">
        <v>40696</v>
      </c>
      <c r="C1522" s="311">
        <v>0.4228703703703704</v>
      </c>
      <c r="D1522" s="71">
        <v>6.9850000000000003</v>
      </c>
      <c r="E1522" s="69">
        <v>21.58</v>
      </c>
      <c r="F1522" s="69">
        <v>4.47</v>
      </c>
      <c r="G1522" s="52">
        <v>66.400000000000006</v>
      </c>
      <c r="H1522" s="69">
        <v>69.23</v>
      </c>
      <c r="I1522" s="69">
        <v>8.15</v>
      </c>
      <c r="J1522">
        <v>136</v>
      </c>
      <c r="K1522" s="52">
        <v>5.2</v>
      </c>
      <c r="N1522" s="185"/>
      <c r="O1522" s="185"/>
      <c r="P1522" s="80"/>
      <c r="Q1522" s="80"/>
    </row>
    <row r="1523" spans="1:17" x14ac:dyDescent="0.2">
      <c r="A1523" t="s">
        <v>61</v>
      </c>
      <c r="B1523" s="56">
        <v>40696</v>
      </c>
      <c r="C1523" s="311">
        <v>0.42314814814814811</v>
      </c>
      <c r="D1523" s="71">
        <v>8.1029999999999998</v>
      </c>
      <c r="E1523" s="69">
        <v>21.56</v>
      </c>
      <c r="F1523" s="69">
        <v>4.43</v>
      </c>
      <c r="G1523" s="52">
        <v>65.7</v>
      </c>
      <c r="H1523" s="69">
        <v>69.23</v>
      </c>
      <c r="I1523" s="69">
        <v>8.15</v>
      </c>
      <c r="J1523">
        <v>136</v>
      </c>
      <c r="K1523" s="52">
        <v>5.0999999999999996</v>
      </c>
      <c r="N1523" s="185"/>
      <c r="O1523" s="185"/>
      <c r="P1523" s="80"/>
      <c r="Q1523" s="80"/>
    </row>
    <row r="1524" spans="1:17" x14ac:dyDescent="0.2">
      <c r="A1524" t="s">
        <v>61</v>
      </c>
      <c r="B1524" s="56">
        <v>40696</v>
      </c>
      <c r="C1524" s="311">
        <v>0.42346064814814816</v>
      </c>
      <c r="D1524" s="71">
        <v>9.0690000000000008</v>
      </c>
      <c r="E1524" s="69">
        <v>21.54</v>
      </c>
      <c r="F1524" s="69">
        <v>4.4000000000000004</v>
      </c>
      <c r="G1524" s="52">
        <v>65.3</v>
      </c>
      <c r="H1524" s="69">
        <v>69.23</v>
      </c>
      <c r="I1524" s="69">
        <v>8.15</v>
      </c>
      <c r="J1524">
        <v>137</v>
      </c>
      <c r="K1524" s="52">
        <v>5.2</v>
      </c>
      <c r="N1524" s="185"/>
      <c r="O1524" s="185"/>
      <c r="P1524" s="80"/>
      <c r="Q1524" s="80"/>
    </row>
    <row r="1525" spans="1:17" x14ac:dyDescent="0.2">
      <c r="A1525" t="s">
        <v>61</v>
      </c>
      <c r="B1525" s="56">
        <v>40696</v>
      </c>
      <c r="C1525" s="311">
        <v>0.42366898148148152</v>
      </c>
      <c r="D1525" s="71">
        <v>10.182</v>
      </c>
      <c r="E1525" s="69">
        <v>21.52</v>
      </c>
      <c r="F1525" s="69">
        <v>4.38</v>
      </c>
      <c r="G1525" s="52">
        <v>65</v>
      </c>
      <c r="H1525" s="69">
        <v>69.2</v>
      </c>
      <c r="I1525" s="69">
        <v>8.15</v>
      </c>
      <c r="J1525">
        <v>137</v>
      </c>
      <c r="K1525" s="52">
        <v>5.2</v>
      </c>
      <c r="N1525" s="185"/>
      <c r="O1525" s="185"/>
      <c r="P1525" s="80"/>
      <c r="Q1525" s="80"/>
    </row>
    <row r="1526" spans="1:17" x14ac:dyDescent="0.2">
      <c r="A1526" t="s">
        <v>61</v>
      </c>
      <c r="B1526" s="56">
        <v>40696</v>
      </c>
      <c r="C1526" s="311">
        <v>0.42383101851851851</v>
      </c>
      <c r="D1526" s="71">
        <v>11.098000000000001</v>
      </c>
      <c r="E1526" s="69">
        <v>21.52</v>
      </c>
      <c r="F1526" s="69">
        <v>4.37</v>
      </c>
      <c r="G1526" s="52">
        <v>64.900000000000006</v>
      </c>
      <c r="H1526" s="69">
        <v>69.239999999999995</v>
      </c>
      <c r="I1526" s="69">
        <v>8.15</v>
      </c>
      <c r="J1526">
        <v>137</v>
      </c>
      <c r="K1526" s="52">
        <v>5.0999999999999996</v>
      </c>
      <c r="N1526" s="185"/>
      <c r="O1526" s="185"/>
      <c r="P1526" s="80"/>
      <c r="Q1526" s="80"/>
    </row>
    <row r="1527" spans="1:17" x14ac:dyDescent="0.2">
      <c r="A1527" t="s">
        <v>61</v>
      </c>
      <c r="B1527" s="56">
        <v>40696</v>
      </c>
      <c r="C1527" s="311">
        <v>0.42412037037037037</v>
      </c>
      <c r="D1527" s="71">
        <v>12.137</v>
      </c>
      <c r="E1527" s="69">
        <v>21.49</v>
      </c>
      <c r="F1527" s="69">
        <v>4.3499999999999996</v>
      </c>
      <c r="G1527" s="52">
        <v>64.599999999999994</v>
      </c>
      <c r="H1527" s="69">
        <v>69.25</v>
      </c>
      <c r="I1527" s="69">
        <v>8.15</v>
      </c>
      <c r="J1527">
        <v>137</v>
      </c>
      <c r="K1527" s="52">
        <v>5.0999999999999996</v>
      </c>
      <c r="N1527" s="185"/>
      <c r="O1527" s="185"/>
      <c r="P1527" s="80"/>
      <c r="Q1527" s="80"/>
    </row>
    <row r="1528" spans="1:17" x14ac:dyDescent="0.2">
      <c r="A1528" t="s">
        <v>61</v>
      </c>
      <c r="B1528" s="56">
        <v>40696</v>
      </c>
      <c r="C1528" s="311">
        <v>0.42434027777777777</v>
      </c>
      <c r="D1528" s="71">
        <v>13.186999999999999</v>
      </c>
      <c r="E1528" s="69">
        <v>21.41</v>
      </c>
      <c r="F1528" s="69">
        <v>4.3600000000000003</v>
      </c>
      <c r="G1528" s="52">
        <v>64.599999999999994</v>
      </c>
      <c r="H1528" s="69">
        <v>69.23</v>
      </c>
      <c r="I1528" s="69">
        <v>8.15</v>
      </c>
      <c r="J1528">
        <v>137</v>
      </c>
      <c r="K1528" s="52">
        <v>5.2</v>
      </c>
      <c r="N1528" s="185"/>
      <c r="O1528" s="185"/>
      <c r="P1528" s="80"/>
      <c r="Q1528" s="80"/>
    </row>
    <row r="1529" spans="1:17" x14ac:dyDescent="0.2">
      <c r="A1529" t="s">
        <v>61</v>
      </c>
      <c r="B1529" s="56">
        <v>40696</v>
      </c>
      <c r="C1529" s="311">
        <v>0.42452546296296295</v>
      </c>
      <c r="D1529" s="71">
        <v>13.619</v>
      </c>
      <c r="E1529" s="69">
        <v>21.34</v>
      </c>
      <c r="F1529" s="69">
        <v>4.41</v>
      </c>
      <c r="G1529" s="52">
        <v>65.2</v>
      </c>
      <c r="H1529" s="69">
        <v>69.22</v>
      </c>
      <c r="I1529" s="69">
        <v>8.15</v>
      </c>
      <c r="J1529">
        <v>135</v>
      </c>
      <c r="K1529" s="52">
        <v>5.3</v>
      </c>
      <c r="N1529" s="185"/>
      <c r="O1529" s="185"/>
      <c r="P1529" s="80"/>
      <c r="Q1529" s="80"/>
    </row>
    <row r="1530" spans="1:17" x14ac:dyDescent="0.2">
      <c r="N1530" s="185"/>
      <c r="O1530" s="185"/>
      <c r="P1530" s="80"/>
      <c r="Q1530" s="80"/>
    </row>
    <row r="1531" spans="1:17" x14ac:dyDescent="0.2">
      <c r="N1531" s="185"/>
      <c r="O1531" s="185"/>
      <c r="P1531" s="80"/>
      <c r="Q1531" s="80"/>
    </row>
    <row r="1532" spans="1:17" x14ac:dyDescent="0.2">
      <c r="A1532" t="s">
        <v>7</v>
      </c>
      <c r="B1532" s="56">
        <v>40764</v>
      </c>
      <c r="C1532" s="311">
        <v>9.6018518518518517E-2</v>
      </c>
      <c r="D1532">
        <v>0.90100000000000002</v>
      </c>
      <c r="E1532">
        <v>30.32</v>
      </c>
      <c r="F1532">
        <v>5.05</v>
      </c>
      <c r="G1532">
        <v>67.2</v>
      </c>
      <c r="H1532">
        <v>1.397</v>
      </c>
      <c r="I1532">
        <v>7.38</v>
      </c>
      <c r="J1532">
        <v>84</v>
      </c>
      <c r="K1532">
        <v>123.4</v>
      </c>
      <c r="L1532"/>
      <c r="M1532" s="80">
        <v>0.15</v>
      </c>
      <c r="N1532" s="185"/>
      <c r="O1532" s="185"/>
      <c r="P1532" s="80"/>
      <c r="Q1532" s="80"/>
    </row>
    <row r="1533" spans="1:17" x14ac:dyDescent="0.2">
      <c r="N1533" s="185"/>
      <c r="O1533" s="185"/>
      <c r="P1533" s="80"/>
      <c r="Q1533" s="80"/>
    </row>
    <row r="1534" spans="1:17" x14ac:dyDescent="0.2">
      <c r="A1534" t="s">
        <v>36</v>
      </c>
      <c r="B1534" s="56">
        <v>40764</v>
      </c>
      <c r="C1534" s="311">
        <v>7.7534722222222227E-2</v>
      </c>
      <c r="D1534">
        <v>0.38100000000000001</v>
      </c>
      <c r="E1534">
        <v>29.62</v>
      </c>
      <c r="F1534">
        <v>5.51</v>
      </c>
      <c r="G1534">
        <v>72.5</v>
      </c>
      <c r="H1534">
        <v>2.105</v>
      </c>
      <c r="I1534">
        <v>7.47</v>
      </c>
      <c r="J1534">
        <v>98</v>
      </c>
      <c r="K1534">
        <v>100.9</v>
      </c>
      <c r="L1534"/>
      <c r="M1534" s="80">
        <v>0.15</v>
      </c>
      <c r="N1534" s="185"/>
      <c r="O1534" s="185"/>
      <c r="P1534" s="80"/>
      <c r="Q1534" s="80"/>
    </row>
    <row r="1535" spans="1:17" x14ac:dyDescent="0.2">
      <c r="B1535" s="56"/>
      <c r="C1535" s="226"/>
      <c r="D1535"/>
      <c r="E1535"/>
      <c r="F1535"/>
      <c r="G1535"/>
      <c r="H1535"/>
      <c r="I1535"/>
      <c r="J1535"/>
      <c r="K1535" s="203" t="s">
        <v>177</v>
      </c>
      <c r="L1535"/>
      <c r="N1535" s="185"/>
      <c r="O1535" s="185"/>
      <c r="P1535" s="80"/>
      <c r="Q1535" s="80"/>
    </row>
    <row r="1536" spans="1:17" x14ac:dyDescent="0.2">
      <c r="A1536" t="s">
        <v>72</v>
      </c>
      <c r="B1536" s="56">
        <v>40764</v>
      </c>
      <c r="C1536" s="311">
        <v>0.14603009259259259</v>
      </c>
      <c r="D1536">
        <v>6.6000000000000003E-2</v>
      </c>
      <c r="E1536">
        <v>29.71</v>
      </c>
      <c r="F1536">
        <v>7.7</v>
      </c>
      <c r="G1536">
        <v>101.2</v>
      </c>
      <c r="H1536">
        <v>0.91500000000000004</v>
      </c>
      <c r="I1536">
        <v>7.52</v>
      </c>
      <c r="J1536">
        <v>99</v>
      </c>
      <c r="L1536"/>
      <c r="M1536" s="80">
        <v>0.3</v>
      </c>
      <c r="N1536" s="185"/>
      <c r="O1536" s="185"/>
      <c r="P1536" s="80"/>
      <c r="Q1536" s="80"/>
    </row>
    <row r="1537" spans="1:17" x14ac:dyDescent="0.2">
      <c r="N1537" s="185"/>
      <c r="O1537" s="185"/>
      <c r="P1537" s="80"/>
      <c r="Q1537" s="80"/>
    </row>
    <row r="1538" spans="1:17" x14ac:dyDescent="0.2">
      <c r="A1538" t="s">
        <v>55</v>
      </c>
      <c r="B1538" s="56">
        <v>40764</v>
      </c>
      <c r="C1538" s="311">
        <v>0.45851851851851855</v>
      </c>
      <c r="D1538">
        <v>8.2000000000000003E-2</v>
      </c>
      <c r="E1538">
        <v>31.24</v>
      </c>
      <c r="F1538">
        <v>7.12</v>
      </c>
      <c r="G1538">
        <v>119.2</v>
      </c>
      <c r="H1538">
        <v>65.16</v>
      </c>
      <c r="I1538">
        <v>8.1</v>
      </c>
      <c r="J1538">
        <v>91</v>
      </c>
      <c r="K1538" s="251" t="s">
        <v>98</v>
      </c>
      <c r="L1538"/>
      <c r="M1538" s="80">
        <v>1.9</v>
      </c>
      <c r="N1538" s="232">
        <v>28.261933333333332</v>
      </c>
      <c r="O1538" s="232">
        <v>24.263500000000001</v>
      </c>
      <c r="P1538" s="186">
        <v>1.61038961038961</v>
      </c>
      <c r="Q1538" s="186">
        <v>1.6095717884130982</v>
      </c>
    </row>
    <row r="1539" spans="1:17" x14ac:dyDescent="0.2">
      <c r="A1539" t="s">
        <v>55</v>
      </c>
      <c r="B1539" s="56">
        <v>40764</v>
      </c>
      <c r="C1539" s="311">
        <v>0.45887731481481481</v>
      </c>
      <c r="D1539">
        <v>1.1299999999999999</v>
      </c>
      <c r="E1539">
        <v>30.69</v>
      </c>
      <c r="F1539">
        <v>6.71</v>
      </c>
      <c r="G1539">
        <v>111.4</v>
      </c>
      <c r="H1539">
        <v>65.099999999999994</v>
      </c>
      <c r="I1539">
        <v>8.1</v>
      </c>
      <c r="J1539">
        <v>86</v>
      </c>
      <c r="K1539" s="251" t="s">
        <v>98</v>
      </c>
      <c r="L1539"/>
      <c r="N1539" s="143"/>
      <c r="O1539" s="185"/>
      <c r="P1539" s="80"/>
      <c r="Q1539" s="80"/>
    </row>
    <row r="1540" spans="1:17" x14ac:dyDescent="0.2">
      <c r="A1540" t="s">
        <v>55</v>
      </c>
      <c r="B1540" s="56">
        <v>40764</v>
      </c>
      <c r="C1540" s="311">
        <v>0.4592013888888889</v>
      </c>
      <c r="D1540">
        <v>2.008</v>
      </c>
      <c r="E1540">
        <v>30.63</v>
      </c>
      <c r="F1540">
        <v>6.14</v>
      </c>
      <c r="G1540">
        <v>101.8</v>
      </c>
      <c r="H1540">
        <v>65.09</v>
      </c>
      <c r="I1540">
        <v>8.09</v>
      </c>
      <c r="J1540">
        <v>82</v>
      </c>
      <c r="K1540" s="251" t="s">
        <v>98</v>
      </c>
      <c r="L1540"/>
      <c r="N1540" s="185"/>
      <c r="O1540" s="185"/>
      <c r="P1540" s="80"/>
      <c r="Q1540" s="80"/>
    </row>
    <row r="1541" spans="1:17" x14ac:dyDescent="0.2">
      <c r="A1541" t="s">
        <v>55</v>
      </c>
      <c r="B1541" s="56">
        <v>40764</v>
      </c>
      <c r="C1541" s="311">
        <v>0.45987268518518515</v>
      </c>
      <c r="D1541">
        <v>3.0230000000000001</v>
      </c>
      <c r="E1541">
        <v>30.59</v>
      </c>
      <c r="F1541">
        <v>5.84</v>
      </c>
      <c r="G1541">
        <v>96.8</v>
      </c>
      <c r="H1541">
        <v>65.09</v>
      </c>
      <c r="I1541">
        <v>8.08</v>
      </c>
      <c r="J1541">
        <v>76</v>
      </c>
      <c r="K1541" s="251" t="s">
        <v>98</v>
      </c>
      <c r="L1541"/>
      <c r="N1541" s="185"/>
      <c r="O1541" s="185"/>
      <c r="P1541" s="80"/>
      <c r="Q1541" s="80"/>
    </row>
    <row r="1542" spans="1:17" x14ac:dyDescent="0.2">
      <c r="A1542" t="s">
        <v>55</v>
      </c>
      <c r="B1542" s="56">
        <v>40764</v>
      </c>
      <c r="C1542" s="311">
        <v>0.46020833333333333</v>
      </c>
      <c r="D1542">
        <v>3.9889999999999999</v>
      </c>
      <c r="E1542">
        <v>30.34</v>
      </c>
      <c r="F1542">
        <v>3.99</v>
      </c>
      <c r="G1542">
        <v>65.900000000000006</v>
      </c>
      <c r="H1542">
        <v>65.08</v>
      </c>
      <c r="I1542">
        <v>8.0299999999999994</v>
      </c>
      <c r="J1542">
        <v>-189</v>
      </c>
      <c r="K1542" s="251" t="s">
        <v>98</v>
      </c>
      <c r="L1542"/>
      <c r="N1542" s="185"/>
      <c r="O1542" s="185"/>
      <c r="P1542" s="80"/>
      <c r="Q1542" s="80"/>
    </row>
    <row r="1543" spans="1:17" x14ac:dyDescent="0.2">
      <c r="A1543" t="s">
        <v>55</v>
      </c>
      <c r="B1543" s="56">
        <v>40764</v>
      </c>
      <c r="C1543" s="311">
        <v>0.46043981481481483</v>
      </c>
      <c r="D1543">
        <v>5.0590000000000002</v>
      </c>
      <c r="E1543">
        <v>30</v>
      </c>
      <c r="F1543">
        <v>4.03</v>
      </c>
      <c r="G1543">
        <v>66.2</v>
      </c>
      <c r="H1543">
        <v>65.05</v>
      </c>
      <c r="I1543">
        <v>7.89</v>
      </c>
      <c r="J1543">
        <v>-260</v>
      </c>
      <c r="K1543" s="251" t="s">
        <v>98</v>
      </c>
      <c r="L1543"/>
      <c r="N1543" s="185"/>
      <c r="O1543" s="185"/>
      <c r="P1543" s="80"/>
      <c r="Q1543" s="80"/>
    </row>
    <row r="1544" spans="1:17" x14ac:dyDescent="0.2">
      <c r="A1544" t="s">
        <v>55</v>
      </c>
      <c r="B1544" s="56">
        <v>40764</v>
      </c>
      <c r="C1544" s="311">
        <v>0.46078703703703705</v>
      </c>
      <c r="D1544">
        <v>6.0670000000000002</v>
      </c>
      <c r="E1544">
        <v>29.72</v>
      </c>
      <c r="F1544">
        <v>0.41</v>
      </c>
      <c r="G1544">
        <v>6.7</v>
      </c>
      <c r="H1544">
        <v>65.09</v>
      </c>
      <c r="I1544">
        <v>7.82</v>
      </c>
      <c r="J1544">
        <v>-315</v>
      </c>
      <c r="K1544" s="251" t="s">
        <v>98</v>
      </c>
      <c r="L1544"/>
      <c r="N1544" s="185"/>
      <c r="O1544" s="185"/>
      <c r="P1544" s="80"/>
      <c r="Q1544" s="80"/>
    </row>
    <row r="1545" spans="1:17" x14ac:dyDescent="0.2">
      <c r="A1545" t="s">
        <v>55</v>
      </c>
      <c r="B1545" s="56">
        <v>40764</v>
      </c>
      <c r="C1545" s="311">
        <v>0.46101851851851849</v>
      </c>
      <c r="D1545">
        <v>7.2060000000000004</v>
      </c>
      <c r="E1545">
        <v>29.56</v>
      </c>
      <c r="F1545">
        <v>0.28000000000000003</v>
      </c>
      <c r="G1545">
        <v>4.5999999999999996</v>
      </c>
      <c r="H1545">
        <v>65.010000000000005</v>
      </c>
      <c r="I1545">
        <v>7.78</v>
      </c>
      <c r="J1545">
        <v>-330</v>
      </c>
      <c r="K1545" s="251" t="s">
        <v>98</v>
      </c>
      <c r="L1545"/>
      <c r="N1545" s="185"/>
      <c r="O1545" s="185"/>
      <c r="P1545" s="80"/>
      <c r="Q1545" s="80"/>
    </row>
    <row r="1546" spans="1:17" x14ac:dyDescent="0.2">
      <c r="A1546" t="s">
        <v>55</v>
      </c>
      <c r="B1546" s="56">
        <v>40764</v>
      </c>
      <c r="C1546" s="311">
        <v>0.46124999999999999</v>
      </c>
      <c r="D1546">
        <v>8</v>
      </c>
      <c r="E1546">
        <v>29.23</v>
      </c>
      <c r="F1546">
        <v>0.23</v>
      </c>
      <c r="G1546">
        <v>3.7</v>
      </c>
      <c r="H1546">
        <v>64.930000000000007</v>
      </c>
      <c r="I1546">
        <v>7.76</v>
      </c>
      <c r="J1546">
        <v>-340</v>
      </c>
      <c r="K1546" s="251" t="s">
        <v>98</v>
      </c>
      <c r="L1546"/>
      <c r="N1546" s="185"/>
      <c r="O1546" s="185"/>
      <c r="P1546" s="80"/>
      <c r="Q1546" s="80"/>
    </row>
    <row r="1547" spans="1:17" x14ac:dyDescent="0.2">
      <c r="A1547" t="s">
        <v>55</v>
      </c>
      <c r="B1547" s="56">
        <v>40764</v>
      </c>
      <c r="C1547" s="311">
        <v>0.46152777777777776</v>
      </c>
      <c r="D1547">
        <v>9.0150000000000006</v>
      </c>
      <c r="E1547">
        <v>28.89</v>
      </c>
      <c r="F1547">
        <v>0.2</v>
      </c>
      <c r="G1547">
        <v>3.2</v>
      </c>
      <c r="H1547">
        <v>64.83</v>
      </c>
      <c r="I1547">
        <v>7.7</v>
      </c>
      <c r="J1547">
        <v>-350</v>
      </c>
      <c r="K1547" s="251" t="s">
        <v>98</v>
      </c>
      <c r="L1547"/>
      <c r="N1547" s="185"/>
      <c r="O1547" s="185"/>
      <c r="P1547" s="80"/>
      <c r="Q1547" s="80"/>
    </row>
    <row r="1548" spans="1:17" x14ac:dyDescent="0.2">
      <c r="A1548" t="s">
        <v>55</v>
      </c>
      <c r="B1548" s="56">
        <v>40764</v>
      </c>
      <c r="C1548" s="311">
        <v>0.46171296296296299</v>
      </c>
      <c r="D1548">
        <v>10.021000000000001</v>
      </c>
      <c r="E1548">
        <v>28.62</v>
      </c>
      <c r="F1548">
        <v>0.18</v>
      </c>
      <c r="G1548">
        <v>2.9</v>
      </c>
      <c r="H1548">
        <v>64.73</v>
      </c>
      <c r="I1548">
        <v>7.65</v>
      </c>
      <c r="J1548">
        <v>-355</v>
      </c>
      <c r="K1548" s="251" t="s">
        <v>98</v>
      </c>
      <c r="L1548"/>
      <c r="N1548" s="185"/>
      <c r="O1548" s="185"/>
      <c r="P1548" s="80"/>
      <c r="Q1548" s="80"/>
    </row>
    <row r="1549" spans="1:17" x14ac:dyDescent="0.2">
      <c r="A1549" t="s">
        <v>55</v>
      </c>
      <c r="B1549" s="56">
        <v>40764</v>
      </c>
      <c r="C1549" s="311">
        <v>0.4619328703703704</v>
      </c>
      <c r="D1549">
        <v>11.016999999999999</v>
      </c>
      <c r="E1549">
        <v>28.34</v>
      </c>
      <c r="F1549">
        <v>0.16</v>
      </c>
      <c r="G1549">
        <v>2.6</v>
      </c>
      <c r="H1549">
        <v>64.61</v>
      </c>
      <c r="I1549">
        <v>7.58</v>
      </c>
      <c r="J1549">
        <v>-362</v>
      </c>
      <c r="K1549" s="251" t="s">
        <v>98</v>
      </c>
      <c r="L1549"/>
      <c r="N1549" s="185"/>
      <c r="O1549" s="185"/>
      <c r="P1549" s="80"/>
      <c r="Q1549" s="80"/>
    </row>
    <row r="1550" spans="1:17" x14ac:dyDescent="0.2">
      <c r="A1550" t="s">
        <v>55</v>
      </c>
      <c r="B1550" s="56">
        <v>40764</v>
      </c>
      <c r="C1550" s="311">
        <v>0.46217592592592593</v>
      </c>
      <c r="D1550">
        <v>12.038</v>
      </c>
      <c r="E1550">
        <v>27.53</v>
      </c>
      <c r="F1550">
        <v>0.14000000000000001</v>
      </c>
      <c r="G1550">
        <v>2.2000000000000002</v>
      </c>
      <c r="H1550">
        <v>64.28</v>
      </c>
      <c r="I1550">
        <v>7.42</v>
      </c>
      <c r="J1550">
        <v>-368</v>
      </c>
      <c r="K1550" s="251" t="s">
        <v>98</v>
      </c>
      <c r="L1550"/>
      <c r="N1550" s="185"/>
      <c r="O1550" s="185"/>
      <c r="P1550" s="80"/>
      <c r="Q1550" s="80"/>
    </row>
    <row r="1551" spans="1:17" x14ac:dyDescent="0.2">
      <c r="A1551" t="s">
        <v>55</v>
      </c>
      <c r="B1551" s="56">
        <v>40764</v>
      </c>
      <c r="C1551" s="311">
        <v>0.46243055555555551</v>
      </c>
      <c r="D1551">
        <v>13.058</v>
      </c>
      <c r="E1551">
        <v>25.87</v>
      </c>
      <c r="F1551">
        <v>0.11</v>
      </c>
      <c r="G1551">
        <v>1.7</v>
      </c>
      <c r="H1551">
        <v>63.77</v>
      </c>
      <c r="I1551">
        <v>7.15</v>
      </c>
      <c r="J1551">
        <v>-374</v>
      </c>
      <c r="K1551" s="251" t="s">
        <v>98</v>
      </c>
      <c r="L1551"/>
      <c r="N1551" s="185"/>
      <c r="O1551" s="185"/>
      <c r="P1551" s="80"/>
      <c r="Q1551" s="80"/>
    </row>
    <row r="1552" spans="1:17" x14ac:dyDescent="0.2">
      <c r="A1552" t="s">
        <v>55</v>
      </c>
      <c r="B1552" s="56">
        <v>40764</v>
      </c>
      <c r="C1552" s="311">
        <v>0.46278935185185183</v>
      </c>
      <c r="D1552">
        <v>13.584</v>
      </c>
      <c r="E1552">
        <v>25.68</v>
      </c>
      <c r="F1552">
        <v>0.09</v>
      </c>
      <c r="G1552">
        <v>1.3</v>
      </c>
      <c r="H1552">
        <v>63.62</v>
      </c>
      <c r="I1552">
        <v>7.05</v>
      </c>
      <c r="J1552">
        <v>-380</v>
      </c>
      <c r="K1552" s="251" t="s">
        <v>98</v>
      </c>
      <c r="L1552"/>
      <c r="N1552" s="185"/>
      <c r="O1552" s="185"/>
      <c r="P1552" s="80"/>
      <c r="Q1552" s="80"/>
    </row>
    <row r="1553" spans="1:17" x14ac:dyDescent="0.2">
      <c r="N1553" s="185"/>
      <c r="O1553" s="185"/>
      <c r="P1553" s="80"/>
      <c r="Q1553" s="80"/>
    </row>
    <row r="1554" spans="1:17" x14ac:dyDescent="0.2">
      <c r="A1554" t="s">
        <v>58</v>
      </c>
      <c r="B1554" s="56">
        <v>40764</v>
      </c>
      <c r="C1554" s="311">
        <v>0.42971064814814813</v>
      </c>
      <c r="D1554">
        <v>2.3E-2</v>
      </c>
      <c r="E1554">
        <v>31.12</v>
      </c>
      <c r="F1554">
        <v>8.23</v>
      </c>
      <c r="G1554">
        <v>137.69999999999999</v>
      </c>
      <c r="H1554">
        <v>65.430000000000007</v>
      </c>
      <c r="I1554">
        <v>8.09</v>
      </c>
      <c r="J1554">
        <v>71</v>
      </c>
      <c r="K1554" s="251" t="s">
        <v>98</v>
      </c>
      <c r="M1554" s="80">
        <v>2.5</v>
      </c>
      <c r="N1554" s="232">
        <v>19.658466666666669</v>
      </c>
      <c r="O1554" s="232">
        <v>20.58026666666667</v>
      </c>
      <c r="P1554" s="186">
        <v>1.564954682779456</v>
      </c>
      <c r="Q1554" s="186">
        <v>1.5310734463276836</v>
      </c>
    </row>
    <row r="1555" spans="1:17" x14ac:dyDescent="0.2">
      <c r="A1555" t="s">
        <v>58</v>
      </c>
      <c r="B1555" s="56">
        <v>40764</v>
      </c>
      <c r="C1555" s="311">
        <v>0.43008101851851849</v>
      </c>
      <c r="D1555">
        <v>1.054</v>
      </c>
      <c r="E1555">
        <v>31.1</v>
      </c>
      <c r="F1555">
        <v>8.2200000000000006</v>
      </c>
      <c r="G1555">
        <v>137.6</v>
      </c>
      <c r="H1555">
        <v>65.430000000000007</v>
      </c>
      <c r="I1555">
        <v>8.09</v>
      </c>
      <c r="J1555">
        <v>67</v>
      </c>
      <c r="K1555" s="251" t="s">
        <v>98</v>
      </c>
      <c r="N1555" s="143"/>
      <c r="O1555" s="185"/>
      <c r="P1555" s="80"/>
      <c r="Q1555" s="80"/>
    </row>
    <row r="1556" spans="1:17" x14ac:dyDescent="0.2">
      <c r="A1556" t="s">
        <v>58</v>
      </c>
      <c r="B1556" s="56">
        <v>40764</v>
      </c>
      <c r="C1556" s="311">
        <v>0.4303819444444445</v>
      </c>
      <c r="D1556">
        <v>2.1040000000000001</v>
      </c>
      <c r="E1556">
        <v>31.08</v>
      </c>
      <c r="F1556">
        <v>8.14</v>
      </c>
      <c r="G1556">
        <v>136.1</v>
      </c>
      <c r="H1556">
        <v>65.42</v>
      </c>
      <c r="I1556">
        <v>8.09</v>
      </c>
      <c r="J1556">
        <v>64</v>
      </c>
      <c r="K1556" s="251" t="s">
        <v>98</v>
      </c>
      <c r="N1556" s="185"/>
      <c r="O1556" s="185"/>
      <c r="P1556" s="80"/>
      <c r="Q1556" s="80"/>
    </row>
    <row r="1557" spans="1:17" x14ac:dyDescent="0.2">
      <c r="A1557" t="s">
        <v>58</v>
      </c>
      <c r="B1557" s="56">
        <v>40764</v>
      </c>
      <c r="C1557" s="311">
        <v>0.43081018518518516</v>
      </c>
      <c r="D1557">
        <v>3.0350000000000001</v>
      </c>
      <c r="E1557">
        <v>31.04</v>
      </c>
      <c r="F1557">
        <v>7.87</v>
      </c>
      <c r="G1557">
        <v>131.5</v>
      </c>
      <c r="H1557">
        <v>65.42</v>
      </c>
      <c r="I1557">
        <v>8.09</v>
      </c>
      <c r="J1557">
        <v>61</v>
      </c>
      <c r="K1557" s="251" t="s">
        <v>98</v>
      </c>
      <c r="N1557" s="185"/>
      <c r="O1557" s="185"/>
      <c r="P1557" s="80"/>
      <c r="Q1557" s="80"/>
    </row>
    <row r="1558" spans="1:17" x14ac:dyDescent="0.2">
      <c r="A1558" t="s">
        <v>58</v>
      </c>
      <c r="B1558" s="56">
        <v>40764</v>
      </c>
      <c r="C1558" s="311">
        <v>0.43121527777777779</v>
      </c>
      <c r="D1558">
        <v>3.9990000000000001</v>
      </c>
      <c r="E1558">
        <v>30.98</v>
      </c>
      <c r="F1558">
        <v>7.56</v>
      </c>
      <c r="G1558">
        <v>126.2</v>
      </c>
      <c r="H1558">
        <v>65.41</v>
      </c>
      <c r="I1558">
        <v>8.09</v>
      </c>
      <c r="J1558">
        <v>59</v>
      </c>
      <c r="K1558" s="251" t="s">
        <v>98</v>
      </c>
      <c r="N1558" s="185"/>
      <c r="O1558" s="185"/>
      <c r="P1558" s="80"/>
      <c r="Q1558" s="80"/>
    </row>
    <row r="1559" spans="1:17" x14ac:dyDescent="0.2">
      <c r="A1559" t="s">
        <v>58</v>
      </c>
      <c r="B1559" s="56">
        <v>40764</v>
      </c>
      <c r="C1559" s="311">
        <v>0.43167824074074074</v>
      </c>
      <c r="D1559">
        <v>5.04</v>
      </c>
      <c r="E1559">
        <v>30.92</v>
      </c>
      <c r="F1559">
        <v>7.41</v>
      </c>
      <c r="G1559">
        <v>123.6</v>
      </c>
      <c r="H1559">
        <v>65.400000000000006</v>
      </c>
      <c r="I1559">
        <v>8.09</v>
      </c>
      <c r="J1559">
        <v>57</v>
      </c>
      <c r="K1559" s="251" t="s">
        <v>98</v>
      </c>
      <c r="N1559" s="185"/>
      <c r="O1559" s="185"/>
      <c r="P1559" s="80"/>
      <c r="Q1559" s="80"/>
    </row>
    <row r="1560" spans="1:17" x14ac:dyDescent="0.2">
      <c r="A1560" t="s">
        <v>58</v>
      </c>
      <c r="B1560" s="56">
        <v>40764</v>
      </c>
      <c r="C1560" s="311">
        <v>0.43209490740740741</v>
      </c>
      <c r="D1560">
        <v>6.0629999999999997</v>
      </c>
      <c r="E1560">
        <v>30.87</v>
      </c>
      <c r="F1560">
        <v>7.79</v>
      </c>
      <c r="G1560">
        <v>129.9</v>
      </c>
      <c r="H1560">
        <v>65.400000000000006</v>
      </c>
      <c r="I1560">
        <v>8.1</v>
      </c>
      <c r="J1560">
        <v>55</v>
      </c>
      <c r="K1560" s="251" t="s">
        <v>98</v>
      </c>
      <c r="N1560" s="185"/>
      <c r="O1560" s="185"/>
      <c r="P1560" s="80"/>
      <c r="Q1560" s="80"/>
    </row>
    <row r="1561" spans="1:17" x14ac:dyDescent="0.2">
      <c r="A1561" t="s">
        <v>58</v>
      </c>
      <c r="B1561" s="56">
        <v>40764</v>
      </c>
      <c r="C1561" s="311">
        <v>0.43233796296296295</v>
      </c>
      <c r="D1561">
        <v>7.0629999999999997</v>
      </c>
      <c r="E1561">
        <v>30.46</v>
      </c>
      <c r="F1561">
        <v>7.89</v>
      </c>
      <c r="G1561">
        <v>130.69999999999999</v>
      </c>
      <c r="H1561">
        <v>65.72</v>
      </c>
      <c r="I1561">
        <v>7.99</v>
      </c>
      <c r="J1561">
        <v>57</v>
      </c>
      <c r="K1561" s="251" t="s">
        <v>98</v>
      </c>
      <c r="N1561" s="185"/>
      <c r="O1561" s="185"/>
      <c r="P1561" s="80"/>
      <c r="Q1561" s="80"/>
    </row>
    <row r="1562" spans="1:17" x14ac:dyDescent="0.2">
      <c r="A1562" t="s">
        <v>58</v>
      </c>
      <c r="B1562" s="56">
        <v>40764</v>
      </c>
      <c r="C1562" s="311">
        <v>0.43269675925925927</v>
      </c>
      <c r="D1562">
        <v>8.0250000000000004</v>
      </c>
      <c r="E1562">
        <v>30.4</v>
      </c>
      <c r="F1562">
        <v>2.67</v>
      </c>
      <c r="G1562">
        <v>44.1</v>
      </c>
      <c r="H1562">
        <v>65.33</v>
      </c>
      <c r="I1562">
        <v>8</v>
      </c>
      <c r="J1562">
        <v>55</v>
      </c>
      <c r="K1562" s="251" t="s">
        <v>98</v>
      </c>
      <c r="N1562" s="185"/>
      <c r="O1562" s="185"/>
      <c r="P1562" s="80"/>
      <c r="Q1562" s="80"/>
    </row>
    <row r="1563" spans="1:17" x14ac:dyDescent="0.2">
      <c r="A1563" t="s">
        <v>58</v>
      </c>
      <c r="B1563" s="56">
        <v>40764</v>
      </c>
      <c r="C1563" s="311">
        <v>0.43303240740740739</v>
      </c>
      <c r="D1563">
        <v>9.0009999999999994</v>
      </c>
      <c r="E1563">
        <v>30.34</v>
      </c>
      <c r="F1563">
        <v>1.67</v>
      </c>
      <c r="G1563">
        <v>27.6</v>
      </c>
      <c r="H1563">
        <v>65.31</v>
      </c>
      <c r="I1563">
        <v>7.98</v>
      </c>
      <c r="J1563">
        <v>54</v>
      </c>
      <c r="K1563" s="251" t="s">
        <v>98</v>
      </c>
      <c r="N1563" s="185"/>
      <c r="O1563" s="185"/>
      <c r="P1563" s="80"/>
      <c r="Q1563" s="80"/>
    </row>
    <row r="1564" spans="1:17" x14ac:dyDescent="0.2">
      <c r="A1564" t="s">
        <v>58</v>
      </c>
      <c r="B1564" s="56">
        <v>40764</v>
      </c>
      <c r="C1564" s="311">
        <v>0.43363425925925925</v>
      </c>
      <c r="D1564">
        <v>10.034000000000001</v>
      </c>
      <c r="E1564">
        <v>30.21</v>
      </c>
      <c r="F1564">
        <v>0.26</v>
      </c>
      <c r="G1564">
        <v>4.4000000000000004</v>
      </c>
      <c r="H1564">
        <v>65.27</v>
      </c>
      <c r="I1564">
        <v>7.95</v>
      </c>
      <c r="J1564">
        <v>-74</v>
      </c>
      <c r="K1564" s="251" t="s">
        <v>98</v>
      </c>
      <c r="N1564" s="185"/>
      <c r="O1564" s="185"/>
      <c r="P1564" s="80"/>
      <c r="Q1564" s="80"/>
    </row>
    <row r="1565" spans="1:17" x14ac:dyDescent="0.2">
      <c r="A1565" t="s">
        <v>58</v>
      </c>
      <c r="B1565" s="56">
        <v>40764</v>
      </c>
      <c r="C1565" s="311">
        <v>0.4339351851851852</v>
      </c>
      <c r="D1565">
        <v>11.054</v>
      </c>
      <c r="E1565">
        <v>29.71</v>
      </c>
      <c r="F1565">
        <v>0.21</v>
      </c>
      <c r="G1565">
        <v>3.4</v>
      </c>
      <c r="H1565">
        <v>65.319999999999993</v>
      </c>
      <c r="I1565">
        <v>7.9</v>
      </c>
      <c r="J1565">
        <v>-288</v>
      </c>
      <c r="K1565" s="251" t="s">
        <v>98</v>
      </c>
      <c r="N1565" s="185"/>
      <c r="O1565" s="185"/>
      <c r="P1565" s="80"/>
      <c r="Q1565" s="80"/>
    </row>
    <row r="1566" spans="1:17" x14ac:dyDescent="0.2">
      <c r="A1566" t="s">
        <v>58</v>
      </c>
      <c r="B1566" s="56">
        <v>40764</v>
      </c>
      <c r="C1566" s="311">
        <v>0.43412037037037038</v>
      </c>
      <c r="D1566">
        <v>11.483000000000001</v>
      </c>
      <c r="E1566">
        <v>29.23</v>
      </c>
      <c r="F1566">
        <v>0.19</v>
      </c>
      <c r="G1566">
        <v>3.1</v>
      </c>
      <c r="H1566">
        <v>65.209999999999994</v>
      </c>
      <c r="I1566">
        <v>7.67</v>
      </c>
      <c r="J1566">
        <v>-325</v>
      </c>
      <c r="K1566" s="251" t="s">
        <v>98</v>
      </c>
      <c r="N1566" s="185"/>
      <c r="O1566" s="185"/>
      <c r="P1566" s="80"/>
      <c r="Q1566" s="80"/>
    </row>
    <row r="1567" spans="1:17" x14ac:dyDescent="0.2">
      <c r="N1567" s="185"/>
      <c r="O1567" s="185"/>
      <c r="P1567" s="80"/>
      <c r="Q1567" s="80"/>
    </row>
    <row r="1568" spans="1:17" x14ac:dyDescent="0.2">
      <c r="A1568" t="s">
        <v>61</v>
      </c>
      <c r="B1568" s="56">
        <v>40764</v>
      </c>
      <c r="C1568" s="311">
        <v>0.40121527777777777</v>
      </c>
      <c r="D1568">
        <v>1.2E-2</v>
      </c>
      <c r="E1568">
        <v>30.85</v>
      </c>
      <c r="F1568">
        <v>6.73</v>
      </c>
      <c r="G1568">
        <v>112.3</v>
      </c>
      <c r="H1568">
        <v>65.709999999999994</v>
      </c>
      <c r="I1568">
        <v>8.0500000000000007</v>
      </c>
      <c r="J1568">
        <v>55</v>
      </c>
      <c r="K1568" s="251" t="s">
        <v>98</v>
      </c>
      <c r="M1568" s="80">
        <v>2.7</v>
      </c>
      <c r="N1568" s="186">
        <v>7.1549666666666676</v>
      </c>
      <c r="O1568" s="186">
        <v>9.1077000000000012</v>
      </c>
      <c r="P1568" s="186">
        <v>1.5491803278688525</v>
      </c>
      <c r="Q1568" s="186">
        <v>1.5448717948717947</v>
      </c>
    </row>
    <row r="1569" spans="1:17" x14ac:dyDescent="0.2">
      <c r="A1569" t="s">
        <v>61</v>
      </c>
      <c r="B1569" s="56">
        <v>40764</v>
      </c>
      <c r="C1569" s="311">
        <v>0.40146990740740746</v>
      </c>
      <c r="D1569">
        <v>1.081</v>
      </c>
      <c r="E1569">
        <v>30.84</v>
      </c>
      <c r="F1569">
        <v>6.73</v>
      </c>
      <c r="G1569">
        <v>112.3</v>
      </c>
      <c r="H1569">
        <v>65.73</v>
      </c>
      <c r="I1569">
        <v>8.0399999999999991</v>
      </c>
      <c r="J1569">
        <v>56</v>
      </c>
      <c r="K1569" s="251" t="s">
        <v>98</v>
      </c>
      <c r="N1569" s="143"/>
      <c r="O1569" s="185"/>
      <c r="P1569" s="80"/>
      <c r="Q1569" s="80"/>
    </row>
    <row r="1570" spans="1:17" x14ac:dyDescent="0.2">
      <c r="A1570" t="s">
        <v>61</v>
      </c>
      <c r="B1570" s="56">
        <v>40764</v>
      </c>
      <c r="C1570" s="311">
        <v>0.40178240740740739</v>
      </c>
      <c r="D1570">
        <v>2.0790000000000002</v>
      </c>
      <c r="E1570">
        <v>30.82</v>
      </c>
      <c r="F1570">
        <v>6.53</v>
      </c>
      <c r="G1570">
        <v>108.8</v>
      </c>
      <c r="H1570">
        <v>65.73</v>
      </c>
      <c r="I1570">
        <v>8.0399999999999991</v>
      </c>
      <c r="J1570">
        <v>56</v>
      </c>
      <c r="K1570" s="251" t="s">
        <v>98</v>
      </c>
      <c r="N1570" s="185"/>
      <c r="O1570" s="185"/>
      <c r="P1570" s="80"/>
      <c r="Q1570" s="80"/>
    </row>
    <row r="1571" spans="1:17" x14ac:dyDescent="0.2">
      <c r="A1571" t="s">
        <v>61</v>
      </c>
      <c r="B1571" s="56">
        <v>40764</v>
      </c>
      <c r="C1571" s="311">
        <v>0.40252314814814816</v>
      </c>
      <c r="D1571">
        <v>3.081</v>
      </c>
      <c r="E1571">
        <v>30.78</v>
      </c>
      <c r="F1571">
        <v>5.77</v>
      </c>
      <c r="G1571">
        <v>96.2</v>
      </c>
      <c r="H1571">
        <v>65.709999999999994</v>
      </c>
      <c r="I1571">
        <v>8.0399999999999991</v>
      </c>
      <c r="J1571">
        <v>56</v>
      </c>
      <c r="K1571" s="251" t="s">
        <v>98</v>
      </c>
      <c r="N1571" s="185"/>
      <c r="O1571" s="185"/>
      <c r="P1571" s="80"/>
      <c r="Q1571" s="80"/>
    </row>
    <row r="1572" spans="1:17" x14ac:dyDescent="0.2">
      <c r="A1572" t="s">
        <v>61</v>
      </c>
      <c r="B1572" s="56">
        <v>40764</v>
      </c>
      <c r="C1572" s="311">
        <v>0.40299768518518514</v>
      </c>
      <c r="D1572">
        <v>4.1109999999999998</v>
      </c>
      <c r="E1572">
        <v>30.5</v>
      </c>
      <c r="F1572">
        <v>3.6</v>
      </c>
      <c r="G1572">
        <v>59.8</v>
      </c>
      <c r="H1572">
        <v>65.67</v>
      </c>
      <c r="I1572">
        <v>8</v>
      </c>
      <c r="J1572">
        <v>56</v>
      </c>
      <c r="K1572" s="251" t="s">
        <v>98</v>
      </c>
      <c r="N1572" s="185"/>
      <c r="O1572" s="185"/>
      <c r="P1572" s="80"/>
      <c r="Q1572" s="80"/>
    </row>
    <row r="1573" spans="1:17" x14ac:dyDescent="0.2">
      <c r="A1573" t="s">
        <v>61</v>
      </c>
      <c r="B1573" s="56">
        <v>40764</v>
      </c>
      <c r="C1573" s="311">
        <v>0.4034490740740741</v>
      </c>
      <c r="D1573">
        <v>5.0830000000000002</v>
      </c>
      <c r="E1573">
        <v>30.15</v>
      </c>
      <c r="F1573">
        <v>0.45</v>
      </c>
      <c r="G1573">
        <v>7.4</v>
      </c>
      <c r="H1573">
        <v>65.47</v>
      </c>
      <c r="I1573">
        <v>7.94</v>
      </c>
      <c r="J1573">
        <v>-147</v>
      </c>
      <c r="K1573" s="251" t="s">
        <v>98</v>
      </c>
      <c r="N1573" s="185"/>
      <c r="O1573" s="185"/>
      <c r="P1573" s="80"/>
      <c r="Q1573" s="80"/>
    </row>
    <row r="1574" spans="1:17" x14ac:dyDescent="0.2">
      <c r="A1574" t="s">
        <v>61</v>
      </c>
      <c r="B1574" s="56">
        <v>40764</v>
      </c>
      <c r="C1574" s="311">
        <v>0.40386574074074072</v>
      </c>
      <c r="D1574">
        <v>6.157</v>
      </c>
      <c r="E1574">
        <v>29.88</v>
      </c>
      <c r="F1574">
        <v>0.24</v>
      </c>
      <c r="G1574">
        <v>3.9</v>
      </c>
      <c r="H1574">
        <v>65.61</v>
      </c>
      <c r="I1574">
        <v>7.92</v>
      </c>
      <c r="J1574">
        <v>-282</v>
      </c>
      <c r="K1574" s="251" t="s">
        <v>98</v>
      </c>
      <c r="N1574" s="185"/>
      <c r="O1574" s="185"/>
      <c r="P1574" s="80"/>
      <c r="Q1574" s="80"/>
    </row>
    <row r="1575" spans="1:17" x14ac:dyDescent="0.2">
      <c r="A1575" t="s">
        <v>61</v>
      </c>
      <c r="B1575" s="56">
        <v>40764</v>
      </c>
      <c r="C1575" s="311">
        <v>0.40408564814814812</v>
      </c>
      <c r="D1575">
        <v>6.992</v>
      </c>
      <c r="E1575">
        <v>29.85</v>
      </c>
      <c r="F1575">
        <v>0.21</v>
      </c>
      <c r="G1575">
        <v>3.4</v>
      </c>
      <c r="H1575">
        <v>65.61</v>
      </c>
      <c r="I1575">
        <v>7.91</v>
      </c>
      <c r="J1575">
        <v>-299</v>
      </c>
      <c r="K1575" s="251" t="s">
        <v>98</v>
      </c>
      <c r="N1575" s="185"/>
      <c r="O1575" s="185"/>
      <c r="P1575" s="80"/>
      <c r="Q1575" s="80"/>
    </row>
    <row r="1576" spans="1:17" x14ac:dyDescent="0.2">
      <c r="A1576" t="s">
        <v>61</v>
      </c>
      <c r="B1576" s="56">
        <v>40764</v>
      </c>
      <c r="C1576" s="311">
        <v>0.40427083333333336</v>
      </c>
      <c r="D1576">
        <v>8.0399999999999991</v>
      </c>
      <c r="E1576">
        <v>29.84</v>
      </c>
      <c r="F1576">
        <v>0.19</v>
      </c>
      <c r="G1576">
        <v>3.1</v>
      </c>
      <c r="H1576">
        <v>65.61</v>
      </c>
      <c r="I1576">
        <v>7.91</v>
      </c>
      <c r="J1576">
        <v>-309</v>
      </c>
      <c r="K1576" s="251" t="s">
        <v>98</v>
      </c>
      <c r="N1576" s="185"/>
      <c r="O1576" s="185"/>
      <c r="P1576" s="80"/>
      <c r="Q1576" s="80"/>
    </row>
    <row r="1577" spans="1:17" x14ac:dyDescent="0.2">
      <c r="A1577" t="s">
        <v>61</v>
      </c>
      <c r="B1577" s="56">
        <v>40764</v>
      </c>
      <c r="C1577" s="311">
        <v>0.40444444444444444</v>
      </c>
      <c r="D1577">
        <v>8.99</v>
      </c>
      <c r="E1577">
        <v>29.8</v>
      </c>
      <c r="F1577">
        <v>0.18</v>
      </c>
      <c r="G1577">
        <v>2.9</v>
      </c>
      <c r="H1577">
        <v>65.599999999999994</v>
      </c>
      <c r="I1577">
        <v>7.9</v>
      </c>
      <c r="J1577">
        <v>-318</v>
      </c>
      <c r="K1577" s="251" t="s">
        <v>98</v>
      </c>
      <c r="N1577" s="185"/>
      <c r="O1577" s="185"/>
      <c r="P1577" s="80"/>
      <c r="Q1577" s="80"/>
    </row>
    <row r="1578" spans="1:17" x14ac:dyDescent="0.2">
      <c r="A1578" t="s">
        <v>61</v>
      </c>
      <c r="B1578" s="56">
        <v>40764</v>
      </c>
      <c r="C1578" s="311">
        <v>0.40465277777777775</v>
      </c>
      <c r="D1578">
        <v>9.9689999999999994</v>
      </c>
      <c r="E1578">
        <v>29.71</v>
      </c>
      <c r="F1578">
        <v>0.17</v>
      </c>
      <c r="G1578">
        <v>2.8</v>
      </c>
      <c r="H1578">
        <v>65.48</v>
      </c>
      <c r="I1578">
        <v>7.89</v>
      </c>
      <c r="J1578">
        <v>-330</v>
      </c>
      <c r="K1578" s="251" t="s">
        <v>98</v>
      </c>
      <c r="N1578" s="185"/>
      <c r="O1578" s="185"/>
      <c r="P1578" s="80"/>
      <c r="Q1578" s="80"/>
    </row>
    <row r="1579" spans="1:17" x14ac:dyDescent="0.2">
      <c r="A1579" t="s">
        <v>61</v>
      </c>
      <c r="B1579" s="56">
        <v>40764</v>
      </c>
      <c r="C1579" s="311">
        <v>0.40500000000000003</v>
      </c>
      <c r="D1579">
        <v>11.071999999999999</v>
      </c>
      <c r="E1579">
        <v>29.23</v>
      </c>
      <c r="F1579">
        <v>0.17</v>
      </c>
      <c r="G1579">
        <v>2.8</v>
      </c>
      <c r="H1579">
        <v>65.510000000000005</v>
      </c>
      <c r="I1579">
        <v>7.75</v>
      </c>
      <c r="J1579">
        <v>-356</v>
      </c>
      <c r="K1579" s="251" t="s">
        <v>98</v>
      </c>
      <c r="N1579" s="185"/>
      <c r="O1579" s="185"/>
      <c r="P1579" s="80"/>
      <c r="Q1579" s="80"/>
    </row>
    <row r="1580" spans="1:17" x14ac:dyDescent="0.2">
      <c r="A1580" t="s">
        <v>61</v>
      </c>
      <c r="B1580" s="56">
        <v>40764</v>
      </c>
      <c r="C1580" s="311">
        <v>0.4052546296296296</v>
      </c>
      <c r="D1580">
        <v>12.098000000000001</v>
      </c>
      <c r="E1580">
        <v>29</v>
      </c>
      <c r="F1580">
        <v>0.14000000000000001</v>
      </c>
      <c r="G1580">
        <v>2.2000000000000002</v>
      </c>
      <c r="H1580">
        <v>65.19</v>
      </c>
      <c r="I1580">
        <v>7.68</v>
      </c>
      <c r="J1580">
        <v>-367</v>
      </c>
      <c r="K1580" s="251" t="s">
        <v>98</v>
      </c>
      <c r="N1580" s="185"/>
      <c r="O1580" s="185"/>
      <c r="P1580" s="80"/>
      <c r="Q1580" s="80"/>
    </row>
    <row r="1581" spans="1:17" x14ac:dyDescent="0.2">
      <c r="A1581" t="s">
        <v>61</v>
      </c>
      <c r="B1581" s="56">
        <v>40764</v>
      </c>
      <c r="C1581" s="311">
        <v>0.4054976851851852</v>
      </c>
      <c r="D1581">
        <v>13.074999999999999</v>
      </c>
      <c r="E1581">
        <v>28.39</v>
      </c>
      <c r="F1581">
        <v>0.12</v>
      </c>
      <c r="G1581">
        <v>1.9</v>
      </c>
      <c r="H1581">
        <v>64.83</v>
      </c>
      <c r="I1581">
        <v>7.49</v>
      </c>
      <c r="J1581">
        <v>-378</v>
      </c>
      <c r="K1581" s="251" t="s">
        <v>98</v>
      </c>
      <c r="N1581" s="185"/>
      <c r="O1581" s="185"/>
      <c r="P1581" s="80"/>
      <c r="Q1581" s="80"/>
    </row>
    <row r="1582" spans="1:17" x14ac:dyDescent="0.2">
      <c r="A1582" t="s">
        <v>61</v>
      </c>
      <c r="B1582" s="56">
        <v>40764</v>
      </c>
      <c r="C1582" s="311">
        <v>0.40569444444444441</v>
      </c>
      <c r="D1582">
        <v>13.303000000000001</v>
      </c>
      <c r="E1582">
        <v>28.34</v>
      </c>
      <c r="F1582">
        <v>0.11</v>
      </c>
      <c r="G1582">
        <v>1.8</v>
      </c>
      <c r="H1582">
        <v>64.86</v>
      </c>
      <c r="I1582">
        <v>7.45</v>
      </c>
      <c r="J1582">
        <v>-384</v>
      </c>
      <c r="K1582" s="251" t="s">
        <v>98</v>
      </c>
      <c r="N1582" s="185"/>
      <c r="O1582" s="185"/>
      <c r="P1582" s="80"/>
      <c r="Q1582" s="80"/>
    </row>
    <row r="1583" spans="1:17" x14ac:dyDescent="0.2">
      <c r="N1583" s="185"/>
      <c r="O1583" s="185"/>
      <c r="P1583" s="80"/>
      <c r="Q1583" s="80"/>
    </row>
    <row r="1584" spans="1:17" x14ac:dyDescent="0.2">
      <c r="N1584" s="185"/>
      <c r="O1584" s="185"/>
      <c r="P1584" s="80"/>
      <c r="Q1584" s="80"/>
    </row>
    <row r="1585" spans="1:17" x14ac:dyDescent="0.2">
      <c r="A1585" t="s">
        <v>7</v>
      </c>
      <c r="B1585" s="56">
        <v>40865</v>
      </c>
      <c r="C1585" s="311">
        <v>0.14876157407407406</v>
      </c>
      <c r="D1585">
        <v>0.18099999999999999</v>
      </c>
      <c r="E1585">
        <v>15.84</v>
      </c>
      <c r="F1585">
        <v>10.42</v>
      </c>
      <c r="G1585">
        <v>105.7</v>
      </c>
      <c r="H1585">
        <v>2999</v>
      </c>
      <c r="I1585">
        <v>7.84</v>
      </c>
      <c r="J1585">
        <v>144</v>
      </c>
      <c r="K1585" s="251" t="s">
        <v>98</v>
      </c>
      <c r="L1585" s="52"/>
      <c r="M1585">
        <v>0.1</v>
      </c>
      <c r="N1585" s="185"/>
      <c r="O1585" s="185"/>
      <c r="P1585" s="80"/>
      <c r="Q1585" s="80"/>
    </row>
    <row r="1586" spans="1:17" x14ac:dyDescent="0.2">
      <c r="B1586" s="56">
        <v>40865</v>
      </c>
      <c r="C1586" s="311">
        <v>0.15019675925925927</v>
      </c>
      <c r="D1586">
        <v>0.92400000000000004</v>
      </c>
      <c r="E1586">
        <v>15.83</v>
      </c>
      <c r="F1586">
        <v>9.6</v>
      </c>
      <c r="G1586">
        <v>97.3</v>
      </c>
      <c r="H1586">
        <v>2996</v>
      </c>
      <c r="I1586">
        <v>7.86</v>
      </c>
      <c r="J1586">
        <v>143</v>
      </c>
      <c r="K1586">
        <v>156.9</v>
      </c>
      <c r="L1586" s="52"/>
      <c r="M1586"/>
      <c r="N1586" s="185"/>
      <c r="O1586" s="185"/>
      <c r="P1586" s="80"/>
      <c r="Q1586" s="80"/>
    </row>
    <row r="1587" spans="1:17" x14ac:dyDescent="0.2">
      <c r="B1587" s="56">
        <v>40865</v>
      </c>
      <c r="C1587" s="311">
        <v>0.14982638888888888</v>
      </c>
      <c r="D1587">
        <v>1.883</v>
      </c>
      <c r="E1587">
        <v>15.83</v>
      </c>
      <c r="F1587">
        <v>9.61</v>
      </c>
      <c r="G1587">
        <v>97.4</v>
      </c>
      <c r="H1587">
        <v>2998</v>
      </c>
      <c r="I1587">
        <v>7.86</v>
      </c>
      <c r="J1587">
        <v>143</v>
      </c>
      <c r="K1587">
        <v>160.30000000000001</v>
      </c>
      <c r="L1587" s="52"/>
      <c r="M1587"/>
      <c r="N1587" s="185"/>
      <c r="O1587" s="185"/>
      <c r="P1587" s="80"/>
      <c r="Q1587" s="80"/>
    </row>
    <row r="1588" spans="1:17" x14ac:dyDescent="0.2">
      <c r="B1588" s="56">
        <v>40865</v>
      </c>
      <c r="C1588" s="311">
        <v>0.14917824074074074</v>
      </c>
      <c r="D1588">
        <v>2.9910000000000001</v>
      </c>
      <c r="E1588">
        <v>15.84</v>
      </c>
      <c r="F1588">
        <v>9.59</v>
      </c>
      <c r="G1588">
        <v>97.2</v>
      </c>
      <c r="H1588">
        <v>2997</v>
      </c>
      <c r="I1588">
        <v>7.86</v>
      </c>
      <c r="J1588">
        <v>142</v>
      </c>
      <c r="K1588">
        <v>162.6</v>
      </c>
    </row>
    <row r="1589" spans="1:17" x14ac:dyDescent="0.2">
      <c r="B1589" s="56">
        <v>40865</v>
      </c>
      <c r="C1589" s="311">
        <v>0.14932870370370369</v>
      </c>
      <c r="D1589">
        <v>3.2909999999999999</v>
      </c>
      <c r="E1589">
        <v>15.84</v>
      </c>
      <c r="F1589">
        <v>9.58</v>
      </c>
      <c r="G1589">
        <v>97.2</v>
      </c>
      <c r="H1589">
        <v>2997</v>
      </c>
      <c r="I1589">
        <v>7.86</v>
      </c>
      <c r="J1589">
        <v>142</v>
      </c>
      <c r="K1589">
        <v>162.5</v>
      </c>
    </row>
    <row r="1590" spans="1:17" x14ac:dyDescent="0.2">
      <c r="B1590" s="56"/>
      <c r="C1590" s="226"/>
      <c r="D1590"/>
      <c r="E1590"/>
      <c r="F1590"/>
      <c r="G1590"/>
      <c r="H1590"/>
      <c r="I1590"/>
      <c r="J1590"/>
      <c r="K1590"/>
    </row>
    <row r="1591" spans="1:17" x14ac:dyDescent="0.2">
      <c r="A1591" t="s">
        <v>36</v>
      </c>
      <c r="B1591" s="56">
        <v>40865</v>
      </c>
      <c r="C1591" s="311">
        <v>0.1733564814814815</v>
      </c>
      <c r="D1591">
        <v>0.19400000000000001</v>
      </c>
      <c r="E1591">
        <v>16.190000000000001</v>
      </c>
      <c r="F1591">
        <v>8.6199999999999992</v>
      </c>
      <c r="G1591">
        <v>88.6</v>
      </c>
      <c r="H1591">
        <v>4754</v>
      </c>
      <c r="I1591">
        <v>7.79</v>
      </c>
      <c r="J1591">
        <v>153</v>
      </c>
      <c r="K1591">
        <v>124.4</v>
      </c>
      <c r="M1591" s="80">
        <v>0.2</v>
      </c>
      <c r="N1591" s="185"/>
      <c r="O1591" s="185"/>
      <c r="P1591" s="80"/>
      <c r="Q1591" s="80"/>
    </row>
    <row r="1592" spans="1:17" x14ac:dyDescent="0.2">
      <c r="B1592" s="56">
        <v>40865</v>
      </c>
      <c r="C1592" s="311">
        <v>0.17344907407407406</v>
      </c>
      <c r="D1592">
        <v>0.36699999999999999</v>
      </c>
      <c r="E1592">
        <v>16.190000000000001</v>
      </c>
      <c r="F1592">
        <v>8.59</v>
      </c>
      <c r="G1592">
        <v>88.3</v>
      </c>
      <c r="H1592">
        <v>4754</v>
      </c>
      <c r="I1592">
        <v>7.8</v>
      </c>
      <c r="J1592">
        <v>153</v>
      </c>
      <c r="K1592">
        <v>123.4</v>
      </c>
      <c r="N1592" s="185"/>
      <c r="O1592" s="185"/>
      <c r="P1592" s="80"/>
      <c r="Q1592" s="80"/>
    </row>
    <row r="1593" spans="1:17" x14ac:dyDescent="0.2">
      <c r="B1593" s="56"/>
      <c r="C1593"/>
      <c r="N1593" s="185"/>
      <c r="O1593" s="185"/>
      <c r="P1593" s="80"/>
      <c r="Q1593" s="80"/>
    </row>
    <row r="1594" spans="1:17" x14ac:dyDescent="0.2">
      <c r="A1594" t="s">
        <v>72</v>
      </c>
      <c r="B1594" s="56">
        <v>40865</v>
      </c>
      <c r="C1594" s="311">
        <v>9.5196759259259259E-2</v>
      </c>
      <c r="D1594">
        <v>2.3E-2</v>
      </c>
      <c r="E1594">
        <v>17.25</v>
      </c>
      <c r="F1594">
        <v>6.3</v>
      </c>
      <c r="G1594">
        <v>65.5</v>
      </c>
      <c r="H1594">
        <v>1615</v>
      </c>
      <c r="I1594">
        <v>7.57</v>
      </c>
      <c r="J1594">
        <v>153</v>
      </c>
      <c r="K1594">
        <v>13.1</v>
      </c>
      <c r="M1594" s="52">
        <v>0.7</v>
      </c>
      <c r="N1594" s="185"/>
      <c r="O1594" s="185"/>
      <c r="P1594" s="80"/>
      <c r="Q1594" s="80"/>
    </row>
    <row r="1595" spans="1:17" x14ac:dyDescent="0.2">
      <c r="B1595" s="56">
        <v>40865</v>
      </c>
      <c r="C1595" s="311">
        <v>9.5636574074074068E-2</v>
      </c>
      <c r="D1595">
        <v>0.65500000000000003</v>
      </c>
      <c r="E1595">
        <v>17.25</v>
      </c>
      <c r="F1595">
        <v>6.26</v>
      </c>
      <c r="G1595">
        <v>65.099999999999994</v>
      </c>
      <c r="H1595">
        <v>1611</v>
      </c>
      <c r="I1595">
        <v>7.56</v>
      </c>
      <c r="J1595">
        <v>153</v>
      </c>
      <c r="K1595">
        <v>13.7</v>
      </c>
      <c r="N1595" s="185"/>
      <c r="O1595" s="185"/>
      <c r="P1595" s="80"/>
      <c r="Q1595" s="80"/>
    </row>
    <row r="1596" spans="1:17" x14ac:dyDescent="0.2">
      <c r="B1596" s="56"/>
      <c r="C1596"/>
      <c r="D1596" s="226"/>
      <c r="E1596"/>
      <c r="F1596"/>
      <c r="G1596"/>
      <c r="H1596"/>
      <c r="I1596"/>
      <c r="J1596"/>
      <c r="K1596" s="203" t="s">
        <v>177</v>
      </c>
      <c r="L1596"/>
      <c r="N1596" s="185"/>
      <c r="O1596" s="185"/>
      <c r="P1596" s="80"/>
      <c r="Q1596" s="80"/>
    </row>
    <row r="1597" spans="1:17" x14ac:dyDescent="0.2">
      <c r="A1597" t="s">
        <v>55</v>
      </c>
      <c r="B1597" s="56">
        <v>40866</v>
      </c>
      <c r="C1597" s="311">
        <v>0.42780092592592595</v>
      </c>
      <c r="D1597">
        <v>0.113</v>
      </c>
      <c r="E1597">
        <v>17.739999999999998</v>
      </c>
      <c r="F1597">
        <v>6.01</v>
      </c>
      <c r="G1597">
        <v>82.9</v>
      </c>
      <c r="H1597">
        <v>67948</v>
      </c>
      <c r="I1597">
        <v>7.96</v>
      </c>
      <c r="J1597">
        <v>187</v>
      </c>
      <c r="K1597" s="251" t="s">
        <v>98</v>
      </c>
      <c r="M1597" s="52">
        <v>2</v>
      </c>
      <c r="N1597" s="186">
        <v>9.3834</v>
      </c>
      <c r="O1597" s="232">
        <v>15.668933333333333</v>
      </c>
      <c r="P1597" s="186">
        <v>1.3059936908517351</v>
      </c>
      <c r="Q1597" s="186">
        <v>1.5024154589371981</v>
      </c>
    </row>
    <row r="1598" spans="1:17" x14ac:dyDescent="0.2">
      <c r="A1598" t="s">
        <v>55</v>
      </c>
      <c r="B1598" s="56">
        <v>40866</v>
      </c>
      <c r="C1598" s="311">
        <v>0.42747685185185186</v>
      </c>
      <c r="D1598">
        <v>0.97799999999999998</v>
      </c>
      <c r="E1598">
        <v>17.489999999999998</v>
      </c>
      <c r="F1598">
        <v>6.06</v>
      </c>
      <c r="G1598">
        <v>83.2</v>
      </c>
      <c r="H1598">
        <v>67995</v>
      </c>
      <c r="I1598">
        <v>7.96</v>
      </c>
      <c r="J1598">
        <v>187</v>
      </c>
      <c r="K1598" s="251" t="s">
        <v>98</v>
      </c>
      <c r="N1598" s="185"/>
      <c r="O1598" s="185"/>
      <c r="P1598" s="80"/>
      <c r="Q1598" s="80"/>
    </row>
    <row r="1599" spans="1:17" x14ac:dyDescent="0.2">
      <c r="A1599" t="s">
        <v>55</v>
      </c>
      <c r="B1599" s="56">
        <v>40866</v>
      </c>
      <c r="C1599" s="311">
        <v>0.4271064814814815</v>
      </c>
      <c r="D1599">
        <v>1.988</v>
      </c>
      <c r="E1599">
        <v>17.39</v>
      </c>
      <c r="F1599">
        <v>5.98</v>
      </c>
      <c r="G1599">
        <v>82</v>
      </c>
      <c r="H1599">
        <v>67978</v>
      </c>
      <c r="I1599">
        <v>7.96</v>
      </c>
      <c r="J1599">
        <v>186</v>
      </c>
      <c r="K1599" s="251" t="s">
        <v>98</v>
      </c>
      <c r="L1599" s="52"/>
      <c r="N1599" s="185"/>
      <c r="O1599" s="185"/>
      <c r="P1599" s="80"/>
      <c r="Q1599" s="80"/>
    </row>
    <row r="1600" spans="1:17" x14ac:dyDescent="0.2">
      <c r="A1600" t="s">
        <v>55</v>
      </c>
      <c r="B1600" s="56">
        <v>40866</v>
      </c>
      <c r="C1600" s="311">
        <v>0.42679398148148145</v>
      </c>
      <c r="D1600">
        <v>3.0219999999999998</v>
      </c>
      <c r="E1600">
        <v>17.34</v>
      </c>
      <c r="F1600">
        <v>5.89</v>
      </c>
      <c r="G1600">
        <v>80.7</v>
      </c>
      <c r="H1600">
        <v>67970</v>
      </c>
      <c r="I1600">
        <v>7.96</v>
      </c>
      <c r="J1600">
        <v>185</v>
      </c>
      <c r="K1600" s="251" t="s">
        <v>98</v>
      </c>
      <c r="L1600" s="52"/>
      <c r="M1600" s="258"/>
      <c r="N1600" s="185"/>
      <c r="O1600" s="185"/>
      <c r="P1600" s="80"/>
      <c r="Q1600" s="80"/>
    </row>
    <row r="1601" spans="1:17" x14ac:dyDescent="0.2">
      <c r="A1601" t="s">
        <v>55</v>
      </c>
      <c r="B1601" s="56">
        <v>40866</v>
      </c>
      <c r="C1601" s="311">
        <v>0.42644675925925929</v>
      </c>
      <c r="D1601">
        <v>4.01</v>
      </c>
      <c r="E1601">
        <v>17.34</v>
      </c>
      <c r="F1601">
        <v>5.84</v>
      </c>
      <c r="G1601">
        <v>80</v>
      </c>
      <c r="H1601">
        <v>67969</v>
      </c>
      <c r="I1601">
        <v>7.95</v>
      </c>
      <c r="J1601">
        <v>183</v>
      </c>
      <c r="K1601" s="251" t="s">
        <v>98</v>
      </c>
      <c r="L1601" s="52"/>
      <c r="N1601" s="185"/>
      <c r="O1601" s="185"/>
      <c r="P1601" s="80"/>
      <c r="Q1601" s="80"/>
    </row>
    <row r="1602" spans="1:17" x14ac:dyDescent="0.2">
      <c r="A1602" t="s">
        <v>55</v>
      </c>
      <c r="B1602" s="56">
        <v>40866</v>
      </c>
      <c r="C1602" s="311">
        <v>0.42604166666666665</v>
      </c>
      <c r="D1602">
        <v>4.9989999999999997</v>
      </c>
      <c r="E1602">
        <v>17.350000000000001</v>
      </c>
      <c r="F1602">
        <v>5.79</v>
      </c>
      <c r="G1602">
        <v>79.400000000000006</v>
      </c>
      <c r="H1602">
        <v>67989</v>
      </c>
      <c r="I1602">
        <v>7.95</v>
      </c>
      <c r="J1602">
        <v>182</v>
      </c>
      <c r="K1602" s="251" t="s">
        <v>98</v>
      </c>
      <c r="L1602" s="52"/>
      <c r="N1602" s="185"/>
      <c r="O1602" s="185"/>
      <c r="P1602" s="80"/>
      <c r="Q1602" s="80"/>
    </row>
    <row r="1603" spans="1:17" x14ac:dyDescent="0.2">
      <c r="A1603" t="s">
        <v>55</v>
      </c>
      <c r="B1603" s="56">
        <v>40866</v>
      </c>
      <c r="C1603" s="311">
        <v>0.42561342592592594</v>
      </c>
      <c r="D1603">
        <v>6.0049999999999999</v>
      </c>
      <c r="E1603">
        <v>17.350000000000001</v>
      </c>
      <c r="F1603">
        <v>5.76</v>
      </c>
      <c r="G1603">
        <v>79</v>
      </c>
      <c r="H1603">
        <v>67984</v>
      </c>
      <c r="I1603">
        <v>7.95</v>
      </c>
      <c r="J1603">
        <v>177</v>
      </c>
      <c r="K1603" s="251" t="s">
        <v>98</v>
      </c>
      <c r="L1603" s="52"/>
      <c r="N1603" s="185"/>
      <c r="O1603" s="185"/>
      <c r="P1603" s="80"/>
      <c r="Q1603" s="80"/>
    </row>
    <row r="1604" spans="1:17" x14ac:dyDescent="0.2">
      <c r="A1604" t="s">
        <v>55</v>
      </c>
      <c r="B1604" s="56">
        <v>40866</v>
      </c>
      <c r="C1604" s="311">
        <v>0.4251388888888889</v>
      </c>
      <c r="D1604">
        <v>6.9980000000000002</v>
      </c>
      <c r="E1604">
        <v>17.350000000000001</v>
      </c>
      <c r="F1604">
        <v>5.71</v>
      </c>
      <c r="G1604">
        <v>78.2</v>
      </c>
      <c r="H1604">
        <v>67995</v>
      </c>
      <c r="I1604">
        <v>7.94</v>
      </c>
      <c r="J1604">
        <v>184</v>
      </c>
      <c r="K1604" s="251" t="s">
        <v>98</v>
      </c>
      <c r="L1604" s="52"/>
      <c r="N1604" s="185"/>
      <c r="O1604" s="185"/>
      <c r="P1604" s="80"/>
      <c r="Q1604" s="80"/>
    </row>
    <row r="1605" spans="1:17" x14ac:dyDescent="0.2">
      <c r="A1605" t="s">
        <v>55</v>
      </c>
      <c r="B1605" s="56">
        <v>40866</v>
      </c>
      <c r="C1605" s="311">
        <v>0.4247569444444444</v>
      </c>
      <c r="D1605">
        <v>8.0060000000000002</v>
      </c>
      <c r="E1605">
        <v>17.350000000000001</v>
      </c>
      <c r="F1605">
        <v>5.73</v>
      </c>
      <c r="G1605">
        <v>78.5</v>
      </c>
      <c r="H1605">
        <v>67994</v>
      </c>
      <c r="I1605">
        <v>7.94</v>
      </c>
      <c r="J1605">
        <v>184</v>
      </c>
      <c r="K1605" s="251" t="s">
        <v>98</v>
      </c>
      <c r="L1605" s="52"/>
      <c r="N1605" s="185"/>
      <c r="O1605" s="185"/>
      <c r="P1605" s="80"/>
      <c r="Q1605" s="80"/>
    </row>
    <row r="1606" spans="1:17" x14ac:dyDescent="0.2">
      <c r="A1606" t="s">
        <v>55</v>
      </c>
      <c r="B1606" s="56">
        <v>40866</v>
      </c>
      <c r="C1606" s="311">
        <v>0.42420138888888892</v>
      </c>
      <c r="D1606">
        <v>8.9770000000000003</v>
      </c>
      <c r="E1606">
        <v>17.36</v>
      </c>
      <c r="F1606">
        <v>5.73</v>
      </c>
      <c r="G1606">
        <v>78.599999999999994</v>
      </c>
      <c r="H1606">
        <v>68005</v>
      </c>
      <c r="I1606">
        <v>7.93</v>
      </c>
      <c r="J1606">
        <v>182</v>
      </c>
      <c r="K1606" s="251" t="s">
        <v>98</v>
      </c>
      <c r="L1606" s="52"/>
      <c r="N1606" s="185"/>
      <c r="O1606" s="185"/>
      <c r="P1606" s="80"/>
      <c r="Q1606" s="80"/>
    </row>
    <row r="1607" spans="1:17" x14ac:dyDescent="0.2">
      <c r="A1607" t="s">
        <v>55</v>
      </c>
      <c r="B1607" s="56">
        <v>40866</v>
      </c>
      <c r="C1607" s="311">
        <v>0.42369212962962965</v>
      </c>
      <c r="D1607">
        <v>9.9939999999999998</v>
      </c>
      <c r="E1607">
        <v>17.38</v>
      </c>
      <c r="F1607">
        <v>5.75</v>
      </c>
      <c r="G1607">
        <v>78.8</v>
      </c>
      <c r="H1607">
        <v>67975</v>
      </c>
      <c r="I1607">
        <v>7.93</v>
      </c>
      <c r="J1607">
        <v>180</v>
      </c>
      <c r="K1607" s="251" t="s">
        <v>98</v>
      </c>
      <c r="L1607" s="52"/>
      <c r="N1607" s="185"/>
      <c r="O1607" s="185"/>
      <c r="P1607" s="80"/>
      <c r="Q1607" s="80"/>
    </row>
    <row r="1608" spans="1:17" x14ac:dyDescent="0.2">
      <c r="A1608" t="s">
        <v>55</v>
      </c>
      <c r="B1608" s="56">
        <v>40866</v>
      </c>
      <c r="C1608" s="311">
        <v>0.42311342592592593</v>
      </c>
      <c r="D1608">
        <v>10.999000000000001</v>
      </c>
      <c r="E1608">
        <v>17.39</v>
      </c>
      <c r="F1608">
        <v>5.72</v>
      </c>
      <c r="G1608">
        <v>78.5</v>
      </c>
      <c r="H1608">
        <v>67998</v>
      </c>
      <c r="I1608">
        <v>7.93</v>
      </c>
      <c r="J1608">
        <v>171</v>
      </c>
      <c r="K1608" s="251" t="s">
        <v>98</v>
      </c>
      <c r="L1608" s="52"/>
      <c r="N1608" s="185"/>
      <c r="O1608" s="185"/>
      <c r="P1608" s="80"/>
      <c r="Q1608" s="80"/>
    </row>
    <row r="1609" spans="1:17" x14ac:dyDescent="0.2">
      <c r="A1609" t="s">
        <v>55</v>
      </c>
      <c r="B1609" s="56">
        <v>40866</v>
      </c>
      <c r="C1609" s="311">
        <v>0.42179398148148151</v>
      </c>
      <c r="D1609">
        <v>12.01</v>
      </c>
      <c r="E1609">
        <v>17.39</v>
      </c>
      <c r="F1609">
        <v>5.71</v>
      </c>
      <c r="G1609">
        <v>78.3</v>
      </c>
      <c r="H1609">
        <v>68009</v>
      </c>
      <c r="I1609">
        <v>7.92</v>
      </c>
      <c r="J1609">
        <v>211</v>
      </c>
      <c r="K1609" s="251" t="s">
        <v>98</v>
      </c>
      <c r="L1609" s="52"/>
      <c r="N1609" s="185"/>
      <c r="O1609" s="185"/>
      <c r="P1609" s="80"/>
      <c r="Q1609" s="80"/>
    </row>
    <row r="1610" spans="1:17" x14ac:dyDescent="0.2">
      <c r="A1610" t="s">
        <v>55</v>
      </c>
      <c r="B1610" s="56">
        <v>40866</v>
      </c>
      <c r="C1610" s="311">
        <v>0.42211805555555554</v>
      </c>
      <c r="D1610">
        <v>13.04</v>
      </c>
      <c r="E1610">
        <v>17.39</v>
      </c>
      <c r="F1610">
        <v>5.67</v>
      </c>
      <c r="G1610">
        <v>77.8</v>
      </c>
      <c r="H1610">
        <v>67990</v>
      </c>
      <c r="I1610">
        <v>7.92</v>
      </c>
      <c r="J1610">
        <v>208</v>
      </c>
      <c r="K1610" s="251" t="s">
        <v>98</v>
      </c>
      <c r="L1610" s="52"/>
      <c r="N1610" s="185"/>
      <c r="O1610" s="185"/>
      <c r="P1610" s="80"/>
      <c r="Q1610" s="80"/>
    </row>
    <row r="1611" spans="1:17" x14ac:dyDescent="0.2">
      <c r="A1611" t="s">
        <v>55</v>
      </c>
      <c r="B1611" s="56">
        <v>40866</v>
      </c>
      <c r="C1611" s="311">
        <v>0.42245370370370372</v>
      </c>
      <c r="D1611">
        <v>13.52</v>
      </c>
      <c r="E1611">
        <v>17.39</v>
      </c>
      <c r="F1611">
        <v>5.63</v>
      </c>
      <c r="G1611">
        <v>77.2</v>
      </c>
      <c r="H1611">
        <v>67996</v>
      </c>
      <c r="I1611">
        <v>7.92</v>
      </c>
      <c r="J1611">
        <v>191</v>
      </c>
      <c r="K1611" s="251" t="s">
        <v>98</v>
      </c>
      <c r="L1611" s="52"/>
      <c r="N1611" s="185"/>
      <c r="O1611" s="185"/>
      <c r="P1611" s="80"/>
      <c r="Q1611" s="80"/>
    </row>
    <row r="1612" spans="1:17" x14ac:dyDescent="0.2">
      <c r="B1612" s="56"/>
      <c r="C1612" s="226"/>
      <c r="D1612"/>
      <c r="E1612"/>
      <c r="F1612"/>
      <c r="G1612"/>
      <c r="H1612"/>
      <c r="I1612"/>
      <c r="J1612"/>
      <c r="K1612"/>
      <c r="L1612" s="52"/>
      <c r="N1612" s="185"/>
      <c r="O1612" s="185"/>
      <c r="P1612" s="80"/>
      <c r="Q1612" s="80"/>
    </row>
    <row r="1613" spans="1:17" ht="12.6" customHeight="1" x14ac:dyDescent="0.2">
      <c r="A1613" t="s">
        <v>58</v>
      </c>
      <c r="B1613" s="56">
        <v>40866</v>
      </c>
      <c r="C1613" s="311">
        <v>0.44846064814814812</v>
      </c>
      <c r="D1613">
        <v>0.35799999999999998</v>
      </c>
      <c r="E1613">
        <v>17.260000000000002</v>
      </c>
      <c r="F1613">
        <v>10.29</v>
      </c>
      <c r="G1613">
        <v>140.1</v>
      </c>
      <c r="H1613">
        <v>66800</v>
      </c>
      <c r="I1613">
        <v>8.1</v>
      </c>
      <c r="J1613">
        <v>175</v>
      </c>
      <c r="K1613" s="251" t="s">
        <v>98</v>
      </c>
      <c r="M1613" s="52">
        <v>1.3</v>
      </c>
      <c r="N1613" s="232">
        <v>18.43214</v>
      </c>
      <c r="O1613" s="232">
        <v>21.115019999999998</v>
      </c>
      <c r="P1613" s="186">
        <v>1.5870841487279845</v>
      </c>
      <c r="Q1613" s="186">
        <v>1.5666104553119733</v>
      </c>
    </row>
    <row r="1614" spans="1:17" x14ac:dyDescent="0.2">
      <c r="A1614" t="s">
        <v>58</v>
      </c>
      <c r="B1614" s="56">
        <v>40866</v>
      </c>
      <c r="C1614" s="311">
        <v>0.448275462962963</v>
      </c>
      <c r="D1614">
        <v>1.0069999999999999</v>
      </c>
      <c r="E1614">
        <v>17.100000000000001</v>
      </c>
      <c r="F1614">
        <v>10.14</v>
      </c>
      <c r="G1614">
        <v>137.6</v>
      </c>
      <c r="H1614">
        <v>66770</v>
      </c>
      <c r="I1614">
        <v>8.1</v>
      </c>
      <c r="J1614">
        <v>175</v>
      </c>
      <c r="K1614" s="251" t="s">
        <v>98</v>
      </c>
      <c r="L1614" s="52"/>
      <c r="N1614" s="143"/>
      <c r="O1614" s="185"/>
      <c r="P1614" s="80"/>
      <c r="Q1614" s="80"/>
    </row>
    <row r="1615" spans="1:17" x14ac:dyDescent="0.2">
      <c r="A1615" t="s">
        <v>58</v>
      </c>
      <c r="B1615" s="56">
        <v>40866</v>
      </c>
      <c r="C1615" s="311">
        <v>0.44787037037037036</v>
      </c>
      <c r="D1615">
        <v>1.984</v>
      </c>
      <c r="E1615">
        <v>17.04</v>
      </c>
      <c r="F1615">
        <v>9.35</v>
      </c>
      <c r="G1615">
        <v>126.8</v>
      </c>
      <c r="H1615">
        <v>66860</v>
      </c>
      <c r="I1615">
        <v>8.09</v>
      </c>
      <c r="J1615">
        <v>179</v>
      </c>
      <c r="K1615" s="251" t="s">
        <v>98</v>
      </c>
      <c r="L1615" s="52"/>
      <c r="N1615" s="185"/>
      <c r="O1615" s="185"/>
      <c r="P1615" s="80"/>
      <c r="Q1615" s="80"/>
    </row>
    <row r="1616" spans="1:17" x14ac:dyDescent="0.2">
      <c r="A1616" t="s">
        <v>58</v>
      </c>
      <c r="B1616" s="56">
        <v>40866</v>
      </c>
      <c r="C1616" s="311">
        <v>0.44743055555555555</v>
      </c>
      <c r="D1616">
        <v>2.9820000000000002</v>
      </c>
      <c r="E1616">
        <v>17.34</v>
      </c>
      <c r="F1616">
        <v>7.48</v>
      </c>
      <c r="G1616">
        <v>102.2</v>
      </c>
      <c r="H1616">
        <v>67462</v>
      </c>
      <c r="I1616">
        <v>8.0399999999999991</v>
      </c>
      <c r="J1616">
        <v>183</v>
      </c>
      <c r="K1616" s="251" t="s">
        <v>98</v>
      </c>
      <c r="L1616" s="52"/>
      <c r="N1616" s="185"/>
      <c r="O1616" s="185"/>
      <c r="P1616" s="80"/>
      <c r="Q1616" s="80"/>
    </row>
    <row r="1617" spans="1:17" x14ac:dyDescent="0.2">
      <c r="A1617" t="s">
        <v>58</v>
      </c>
      <c r="B1617" s="56">
        <v>40866</v>
      </c>
      <c r="C1617" s="311">
        <v>0.44708333333333333</v>
      </c>
      <c r="D1617">
        <v>3.9889999999999999</v>
      </c>
      <c r="E1617">
        <v>17.57</v>
      </c>
      <c r="F1617">
        <v>6.28</v>
      </c>
      <c r="G1617">
        <v>86.3</v>
      </c>
      <c r="H1617">
        <v>67947</v>
      </c>
      <c r="I1617">
        <v>7.99</v>
      </c>
      <c r="J1617">
        <v>183</v>
      </c>
      <c r="K1617" s="251" t="s">
        <v>98</v>
      </c>
      <c r="L1617" s="52"/>
      <c r="N1617" s="185"/>
      <c r="O1617" s="185"/>
      <c r="P1617" s="80"/>
      <c r="Q1617" s="80"/>
    </row>
    <row r="1618" spans="1:17" x14ac:dyDescent="0.2">
      <c r="A1618" t="s">
        <v>58</v>
      </c>
      <c r="B1618" s="56">
        <v>40866</v>
      </c>
      <c r="C1618" s="311">
        <v>0.44673611111111106</v>
      </c>
      <c r="D1618">
        <v>4.9969999999999999</v>
      </c>
      <c r="E1618">
        <v>17.559999999999999</v>
      </c>
      <c r="F1618">
        <v>6.11</v>
      </c>
      <c r="G1618">
        <v>84</v>
      </c>
      <c r="H1618">
        <v>67965</v>
      </c>
      <c r="I1618">
        <v>7.99</v>
      </c>
      <c r="J1618">
        <v>180</v>
      </c>
      <c r="K1618" s="251" t="s">
        <v>98</v>
      </c>
      <c r="L1618" s="52"/>
      <c r="N1618" s="185"/>
      <c r="O1618" s="185"/>
      <c r="P1618" s="80"/>
      <c r="Q1618" s="80"/>
    </row>
    <row r="1619" spans="1:17" x14ac:dyDescent="0.2">
      <c r="A1619" t="s">
        <v>58</v>
      </c>
      <c r="B1619" s="56">
        <v>40866</v>
      </c>
      <c r="C1619" s="311">
        <v>0.4463078703703704</v>
      </c>
      <c r="D1619">
        <v>6.0190000000000001</v>
      </c>
      <c r="E1619">
        <v>17.55</v>
      </c>
      <c r="F1619">
        <v>5.95</v>
      </c>
      <c r="G1619">
        <v>81.900000000000006</v>
      </c>
      <c r="H1619">
        <v>67952</v>
      </c>
      <c r="I1619">
        <v>7.98</v>
      </c>
      <c r="J1619">
        <v>179</v>
      </c>
      <c r="K1619" s="251" t="s">
        <v>98</v>
      </c>
      <c r="L1619" s="52"/>
      <c r="N1619" s="185"/>
      <c r="O1619" s="185"/>
      <c r="P1619" s="80"/>
      <c r="Q1619" s="80"/>
    </row>
    <row r="1620" spans="1:17" x14ac:dyDescent="0.2">
      <c r="A1620" t="s">
        <v>58</v>
      </c>
      <c r="B1620" s="56">
        <v>40866</v>
      </c>
      <c r="C1620" s="311">
        <v>0.44594907407407408</v>
      </c>
      <c r="D1620">
        <v>7.008</v>
      </c>
      <c r="E1620">
        <v>17.559999999999999</v>
      </c>
      <c r="F1620">
        <v>5.8</v>
      </c>
      <c r="G1620">
        <v>79.8</v>
      </c>
      <c r="H1620">
        <v>67963</v>
      </c>
      <c r="I1620">
        <v>7.98</v>
      </c>
      <c r="J1620">
        <v>178</v>
      </c>
      <c r="K1620" s="251" t="s">
        <v>98</v>
      </c>
      <c r="L1620" s="52"/>
      <c r="N1620" s="185"/>
      <c r="O1620" s="185"/>
      <c r="P1620" s="80"/>
      <c r="Q1620" s="80"/>
    </row>
    <row r="1621" spans="1:17" x14ac:dyDescent="0.2">
      <c r="A1621" t="s">
        <v>58</v>
      </c>
      <c r="B1621" s="56">
        <v>40866</v>
      </c>
      <c r="C1621" s="311">
        <v>0.44563657407407403</v>
      </c>
      <c r="D1621">
        <v>8.0009999999999994</v>
      </c>
      <c r="E1621">
        <v>17.579999999999998</v>
      </c>
      <c r="F1621">
        <v>5.72</v>
      </c>
      <c r="G1621">
        <v>78.8</v>
      </c>
      <c r="H1621">
        <v>67978</v>
      </c>
      <c r="I1621">
        <v>7.98</v>
      </c>
      <c r="J1621">
        <v>179</v>
      </c>
      <c r="K1621" s="251" t="s">
        <v>98</v>
      </c>
      <c r="L1621" s="52"/>
      <c r="N1621" s="185"/>
      <c r="O1621" s="185"/>
      <c r="P1621" s="80"/>
      <c r="Q1621" s="80"/>
    </row>
    <row r="1622" spans="1:17" x14ac:dyDescent="0.2">
      <c r="A1622" t="s">
        <v>58</v>
      </c>
      <c r="B1622" s="56">
        <v>40866</v>
      </c>
      <c r="C1622" s="311">
        <v>0.4450925925925926</v>
      </c>
      <c r="D1622">
        <v>9</v>
      </c>
      <c r="E1622">
        <v>17.59</v>
      </c>
      <c r="F1622">
        <v>5.67</v>
      </c>
      <c r="G1622">
        <v>78.099999999999994</v>
      </c>
      <c r="H1622">
        <v>67952</v>
      </c>
      <c r="I1622">
        <v>7.98</v>
      </c>
      <c r="J1622">
        <v>176</v>
      </c>
      <c r="K1622" s="251" t="s">
        <v>98</v>
      </c>
      <c r="L1622" s="52"/>
      <c r="N1622" s="185"/>
      <c r="O1622" s="185"/>
      <c r="P1622" s="80"/>
      <c r="Q1622" s="80"/>
    </row>
    <row r="1623" spans="1:17" x14ac:dyDescent="0.2">
      <c r="A1623" t="s">
        <v>58</v>
      </c>
      <c r="B1623" s="56">
        <v>40866</v>
      </c>
      <c r="C1623" s="311">
        <v>0.44446759259259255</v>
      </c>
      <c r="D1623">
        <v>10</v>
      </c>
      <c r="E1623">
        <v>17.600000000000001</v>
      </c>
      <c r="F1623">
        <v>5.66</v>
      </c>
      <c r="G1623">
        <v>77.900000000000006</v>
      </c>
      <c r="H1623">
        <v>67966</v>
      </c>
      <c r="I1623">
        <v>7.98</v>
      </c>
      <c r="J1623">
        <v>174</v>
      </c>
      <c r="K1623" s="251" t="s">
        <v>98</v>
      </c>
      <c r="L1623" s="52"/>
      <c r="N1623" s="185"/>
      <c r="O1623" s="185"/>
      <c r="P1623" s="80"/>
      <c r="Q1623" s="80"/>
    </row>
    <row r="1624" spans="1:17" x14ac:dyDescent="0.2">
      <c r="A1624" t="s">
        <v>58</v>
      </c>
      <c r="B1624" s="56">
        <v>40866</v>
      </c>
      <c r="C1624" s="311">
        <v>0.44370370370370371</v>
      </c>
      <c r="D1624">
        <v>11.013999999999999</v>
      </c>
      <c r="E1624">
        <v>17.61</v>
      </c>
      <c r="F1624">
        <v>5.77</v>
      </c>
      <c r="G1624">
        <v>79.5</v>
      </c>
      <c r="H1624">
        <v>67975</v>
      </c>
      <c r="I1624">
        <v>7.98</v>
      </c>
      <c r="J1624">
        <v>166</v>
      </c>
      <c r="K1624" s="251" t="s">
        <v>98</v>
      </c>
      <c r="L1624" s="52"/>
      <c r="N1624" s="185"/>
      <c r="O1624" s="185"/>
      <c r="P1624" s="80"/>
      <c r="Q1624" s="80"/>
    </row>
    <row r="1625" spans="1:17" x14ac:dyDescent="0.2">
      <c r="A1625" t="s">
        <v>58</v>
      </c>
      <c r="B1625" s="56">
        <v>40866</v>
      </c>
      <c r="C1625" s="311">
        <v>0.44395833333333329</v>
      </c>
      <c r="D1625">
        <v>11.379</v>
      </c>
      <c r="E1625">
        <v>17.61</v>
      </c>
      <c r="F1625">
        <v>5.66</v>
      </c>
      <c r="G1625">
        <v>77.900000000000006</v>
      </c>
      <c r="H1625">
        <v>67959</v>
      </c>
      <c r="I1625">
        <v>7.98</v>
      </c>
      <c r="J1625">
        <v>168</v>
      </c>
      <c r="K1625" s="251" t="s">
        <v>98</v>
      </c>
      <c r="L1625" s="52"/>
      <c r="N1625" s="185"/>
      <c r="O1625" s="185"/>
      <c r="P1625" s="80"/>
      <c r="Q1625" s="80"/>
    </row>
    <row r="1626" spans="1:17" x14ac:dyDescent="0.2">
      <c r="B1626" s="56"/>
      <c r="C1626"/>
      <c r="D1626"/>
      <c r="E1626"/>
      <c r="F1626"/>
      <c r="G1626"/>
      <c r="H1626"/>
      <c r="I1626"/>
      <c r="J1626"/>
      <c r="K1626"/>
      <c r="N1626" s="185"/>
      <c r="O1626" s="185"/>
      <c r="P1626" s="80"/>
      <c r="Q1626" s="80"/>
    </row>
    <row r="1627" spans="1:17" x14ac:dyDescent="0.2">
      <c r="A1627" t="s">
        <v>61</v>
      </c>
      <c r="B1627" s="56">
        <v>40866</v>
      </c>
      <c r="C1627" s="311">
        <v>0.46734953703703702</v>
      </c>
      <c r="D1627">
        <v>0.35199999999999998</v>
      </c>
      <c r="E1627">
        <v>17.079999999999998</v>
      </c>
      <c r="F1627">
        <v>7.31</v>
      </c>
      <c r="G1627">
        <v>99.4</v>
      </c>
      <c r="H1627">
        <v>67479</v>
      </c>
      <c r="I1627">
        <v>8.02</v>
      </c>
      <c r="J1627">
        <v>169</v>
      </c>
      <c r="K1627" s="251" t="s">
        <v>98</v>
      </c>
      <c r="M1627" s="86">
        <v>2</v>
      </c>
      <c r="N1627" s="232">
        <v>11.57592</v>
      </c>
      <c r="O1627" s="232">
        <v>13.803000000000001</v>
      </c>
      <c r="P1627" s="186">
        <v>1.5103244837758114</v>
      </c>
      <c r="Q1627" s="186">
        <v>1.5470737913486003</v>
      </c>
    </row>
    <row r="1628" spans="1:17" x14ac:dyDescent="0.2">
      <c r="A1628" t="s">
        <v>61</v>
      </c>
      <c r="B1628" s="56">
        <v>40866</v>
      </c>
      <c r="C1628" s="311">
        <v>0.46715277777777775</v>
      </c>
      <c r="D1628">
        <v>0.997</v>
      </c>
      <c r="E1628">
        <v>17.079999999999998</v>
      </c>
      <c r="F1628">
        <v>7.08</v>
      </c>
      <c r="G1628">
        <v>96.4</v>
      </c>
      <c r="H1628">
        <v>67564</v>
      </c>
      <c r="I1628">
        <v>8.01</v>
      </c>
      <c r="J1628">
        <v>170</v>
      </c>
      <c r="K1628" s="251" t="s">
        <v>98</v>
      </c>
      <c r="L1628" s="86"/>
      <c r="N1628" s="185"/>
      <c r="O1628" s="185"/>
      <c r="P1628" s="80"/>
      <c r="Q1628" s="80"/>
    </row>
    <row r="1629" spans="1:17" x14ac:dyDescent="0.2">
      <c r="A1629" t="s">
        <v>61</v>
      </c>
      <c r="B1629" s="56">
        <v>40866</v>
      </c>
      <c r="C1629" s="311">
        <v>0.46649305555555554</v>
      </c>
      <c r="D1629">
        <v>2.0019999999999998</v>
      </c>
      <c r="E1629">
        <v>17.260000000000002</v>
      </c>
      <c r="F1629">
        <v>5.59</v>
      </c>
      <c r="G1629">
        <v>76.599999999999994</v>
      </c>
      <c r="H1629">
        <v>68143</v>
      </c>
      <c r="I1629">
        <v>7.95</v>
      </c>
      <c r="J1629">
        <v>169</v>
      </c>
      <c r="K1629" s="251" t="s">
        <v>98</v>
      </c>
      <c r="L1629" s="86"/>
      <c r="N1629" s="185"/>
      <c r="O1629" s="185"/>
      <c r="P1629" s="80"/>
      <c r="Q1629" s="80"/>
    </row>
    <row r="1630" spans="1:17" x14ac:dyDescent="0.2">
      <c r="A1630" t="s">
        <v>61</v>
      </c>
      <c r="B1630" s="56">
        <v>40866</v>
      </c>
      <c r="C1630" s="311">
        <v>0.46614583333333331</v>
      </c>
      <c r="D1630">
        <v>2.996</v>
      </c>
      <c r="E1630">
        <v>17.239999999999998</v>
      </c>
      <c r="F1630">
        <v>5.58</v>
      </c>
      <c r="G1630">
        <v>76.400000000000006</v>
      </c>
      <c r="H1630">
        <v>68140</v>
      </c>
      <c r="I1630">
        <v>7.95</v>
      </c>
      <c r="J1630">
        <v>168</v>
      </c>
      <c r="K1630" s="251" t="s">
        <v>98</v>
      </c>
      <c r="L1630" s="86"/>
      <c r="N1630" s="185"/>
      <c r="O1630" s="185"/>
      <c r="P1630" s="80"/>
      <c r="Q1630" s="80"/>
    </row>
    <row r="1631" spans="1:17" x14ac:dyDescent="0.2">
      <c r="A1631" t="s">
        <v>61</v>
      </c>
      <c r="B1631" s="56">
        <v>40866</v>
      </c>
      <c r="C1631" s="311">
        <v>0.46569444444444441</v>
      </c>
      <c r="D1631">
        <v>3.99</v>
      </c>
      <c r="E1631">
        <v>17.16</v>
      </c>
      <c r="F1631">
        <v>5.63</v>
      </c>
      <c r="G1631">
        <v>76.900000000000006</v>
      </c>
      <c r="H1631">
        <v>68140</v>
      </c>
      <c r="I1631">
        <v>7.96</v>
      </c>
      <c r="J1631">
        <v>167</v>
      </c>
      <c r="K1631" s="251" t="s">
        <v>98</v>
      </c>
      <c r="L1631" s="86"/>
      <c r="N1631" s="185"/>
      <c r="O1631" s="185"/>
      <c r="P1631" s="80"/>
      <c r="Q1631" s="80"/>
    </row>
    <row r="1632" spans="1:17" x14ac:dyDescent="0.2">
      <c r="A1632" t="s">
        <v>61</v>
      </c>
      <c r="B1632" s="56">
        <v>40866</v>
      </c>
      <c r="C1632" s="311">
        <v>0.46505787037037033</v>
      </c>
      <c r="D1632">
        <v>4.9989999999999997</v>
      </c>
      <c r="E1632">
        <v>17.100000000000001</v>
      </c>
      <c r="F1632">
        <v>5.65</v>
      </c>
      <c r="G1632">
        <v>77.2</v>
      </c>
      <c r="H1632">
        <v>68133</v>
      </c>
      <c r="I1632">
        <v>7.96</v>
      </c>
      <c r="J1632">
        <v>164</v>
      </c>
      <c r="K1632" s="251" t="s">
        <v>98</v>
      </c>
      <c r="L1632" s="86"/>
      <c r="N1632" s="185"/>
      <c r="O1632" s="185"/>
      <c r="P1632" s="80"/>
      <c r="Q1632" s="80"/>
    </row>
    <row r="1633" spans="1:17" x14ac:dyDescent="0.2">
      <c r="A1633" t="s">
        <v>61</v>
      </c>
      <c r="B1633" s="56">
        <v>40866</v>
      </c>
      <c r="C1633" s="311">
        <v>0.46468749999999998</v>
      </c>
      <c r="D1633">
        <v>5.9969999999999999</v>
      </c>
      <c r="E1633">
        <v>17.07</v>
      </c>
      <c r="F1633">
        <v>5.67</v>
      </c>
      <c r="G1633">
        <v>77.400000000000006</v>
      </c>
      <c r="H1633">
        <v>68135</v>
      </c>
      <c r="I1633">
        <v>7.96</v>
      </c>
      <c r="J1633">
        <v>162</v>
      </c>
      <c r="K1633" s="251" t="s">
        <v>98</v>
      </c>
      <c r="L1633" s="86"/>
      <c r="N1633" s="185"/>
      <c r="O1633" s="185"/>
      <c r="P1633" s="80"/>
      <c r="Q1633" s="80"/>
    </row>
    <row r="1634" spans="1:17" x14ac:dyDescent="0.2">
      <c r="A1634" t="s">
        <v>61</v>
      </c>
      <c r="B1634" s="56">
        <v>40866</v>
      </c>
      <c r="C1634" s="311">
        <v>0.46430555555555553</v>
      </c>
      <c r="D1634">
        <v>6.992</v>
      </c>
      <c r="E1634">
        <v>17.04</v>
      </c>
      <c r="F1634">
        <v>5.7</v>
      </c>
      <c r="G1634">
        <v>77.8</v>
      </c>
      <c r="H1634">
        <v>68139</v>
      </c>
      <c r="I1634">
        <v>7.97</v>
      </c>
      <c r="J1634">
        <v>162</v>
      </c>
      <c r="K1634" s="251" t="s">
        <v>98</v>
      </c>
      <c r="L1634" s="86"/>
      <c r="N1634" s="185"/>
      <c r="O1634" s="185"/>
      <c r="P1634" s="80"/>
      <c r="Q1634" s="80"/>
    </row>
    <row r="1635" spans="1:17" x14ac:dyDescent="0.2">
      <c r="A1635" t="s">
        <v>61</v>
      </c>
      <c r="B1635" s="56">
        <v>40866</v>
      </c>
      <c r="C1635" s="311">
        <v>0.46394675925925927</v>
      </c>
      <c r="D1635">
        <v>8.0009999999999994</v>
      </c>
      <c r="E1635">
        <v>17.02</v>
      </c>
      <c r="F1635">
        <v>5.68</v>
      </c>
      <c r="G1635">
        <v>77.400000000000006</v>
      </c>
      <c r="H1635">
        <v>68137</v>
      </c>
      <c r="I1635">
        <v>7.97</v>
      </c>
      <c r="J1635">
        <v>161</v>
      </c>
      <c r="K1635" s="251" t="s">
        <v>98</v>
      </c>
      <c r="L1635" s="86"/>
      <c r="N1635" s="185"/>
      <c r="O1635" s="185"/>
      <c r="P1635" s="80"/>
      <c r="Q1635" s="80"/>
    </row>
    <row r="1636" spans="1:17" x14ac:dyDescent="0.2">
      <c r="A1636" t="s">
        <v>61</v>
      </c>
      <c r="B1636" s="56">
        <v>40866</v>
      </c>
      <c r="C1636" s="311">
        <v>0.46356481481481482</v>
      </c>
      <c r="D1636">
        <v>9.0280000000000005</v>
      </c>
      <c r="E1636">
        <v>17.010000000000002</v>
      </c>
      <c r="F1636">
        <v>5.57</v>
      </c>
      <c r="G1636">
        <v>75.900000000000006</v>
      </c>
      <c r="H1636">
        <v>68154</v>
      </c>
      <c r="I1636">
        <v>7.97</v>
      </c>
      <c r="J1636">
        <v>159</v>
      </c>
      <c r="K1636" s="251" t="s">
        <v>98</v>
      </c>
      <c r="L1636" s="86"/>
      <c r="N1636" s="185"/>
      <c r="O1636" s="185"/>
      <c r="P1636" s="80"/>
      <c r="Q1636" s="80"/>
    </row>
    <row r="1637" spans="1:17" x14ac:dyDescent="0.2">
      <c r="A1637" t="s">
        <v>61</v>
      </c>
      <c r="B1637" s="56">
        <v>40866</v>
      </c>
      <c r="C1637" s="311">
        <v>0.46327546296296296</v>
      </c>
      <c r="D1637">
        <v>10.01</v>
      </c>
      <c r="E1637">
        <v>17.010000000000002</v>
      </c>
      <c r="F1637">
        <v>5.54</v>
      </c>
      <c r="G1637">
        <v>75.5</v>
      </c>
      <c r="H1637">
        <v>68139</v>
      </c>
      <c r="I1637">
        <v>7.96</v>
      </c>
      <c r="J1637">
        <v>157</v>
      </c>
      <c r="K1637" s="251" t="s">
        <v>98</v>
      </c>
      <c r="L1637" s="86"/>
      <c r="N1637" s="185"/>
      <c r="O1637" s="185"/>
      <c r="P1637" s="80"/>
      <c r="Q1637" s="80"/>
    </row>
    <row r="1638" spans="1:17" x14ac:dyDescent="0.2">
      <c r="A1638" t="s">
        <v>61</v>
      </c>
      <c r="B1638" s="56">
        <v>40866</v>
      </c>
      <c r="C1638" s="311">
        <v>0.46285879629629628</v>
      </c>
      <c r="D1638">
        <v>11.000999999999999</v>
      </c>
      <c r="E1638">
        <v>17.010000000000002</v>
      </c>
      <c r="F1638">
        <v>5.53</v>
      </c>
      <c r="G1638">
        <v>75.3</v>
      </c>
      <c r="H1638">
        <v>68111</v>
      </c>
      <c r="I1638">
        <v>7.96</v>
      </c>
      <c r="J1638">
        <v>152</v>
      </c>
      <c r="K1638" s="251" t="s">
        <v>98</v>
      </c>
      <c r="L1638" s="86"/>
      <c r="N1638" s="185"/>
      <c r="O1638" s="185"/>
      <c r="P1638" s="80"/>
      <c r="Q1638" s="80"/>
    </row>
    <row r="1639" spans="1:17" x14ac:dyDescent="0.2">
      <c r="A1639" t="s">
        <v>61</v>
      </c>
      <c r="B1639" s="56">
        <v>40866</v>
      </c>
      <c r="C1639" s="311">
        <v>0.46128472222222222</v>
      </c>
      <c r="D1639">
        <v>11.991</v>
      </c>
      <c r="E1639">
        <v>17.02</v>
      </c>
      <c r="F1639">
        <v>5.67</v>
      </c>
      <c r="G1639">
        <v>77.3</v>
      </c>
      <c r="H1639">
        <v>68125</v>
      </c>
      <c r="I1639">
        <v>7.97</v>
      </c>
      <c r="J1639">
        <v>164</v>
      </c>
      <c r="K1639" s="251" t="s">
        <v>98</v>
      </c>
      <c r="L1639" s="86"/>
      <c r="N1639" s="185"/>
      <c r="O1639" s="185"/>
      <c r="P1639" s="80"/>
      <c r="Q1639" s="80"/>
    </row>
    <row r="1640" spans="1:17" x14ac:dyDescent="0.2">
      <c r="A1640" t="s">
        <v>61</v>
      </c>
      <c r="B1640" s="56">
        <v>40866</v>
      </c>
      <c r="C1640" s="311">
        <v>0.46194444444444444</v>
      </c>
      <c r="D1640">
        <v>13.023999999999999</v>
      </c>
      <c r="E1640">
        <v>17.010000000000002</v>
      </c>
      <c r="F1640">
        <v>5.52</v>
      </c>
      <c r="G1640">
        <v>75.2</v>
      </c>
      <c r="H1640">
        <v>68105</v>
      </c>
      <c r="I1640">
        <v>7.97</v>
      </c>
      <c r="J1640">
        <v>140</v>
      </c>
      <c r="K1640" s="251" t="s">
        <v>98</v>
      </c>
      <c r="L1640" s="86"/>
      <c r="N1640" s="185"/>
      <c r="O1640" s="185"/>
      <c r="P1640" s="80"/>
      <c r="Q1640" s="80"/>
    </row>
    <row r="1641" spans="1:17" x14ac:dyDescent="0.2">
      <c r="A1641" t="s">
        <v>61</v>
      </c>
      <c r="B1641" s="56">
        <v>40866</v>
      </c>
      <c r="C1641" s="311">
        <v>0.46165509259259258</v>
      </c>
      <c r="D1641">
        <v>13.331</v>
      </c>
      <c r="E1641">
        <v>17.02</v>
      </c>
      <c r="F1641">
        <v>5.53</v>
      </c>
      <c r="G1641">
        <v>75.400000000000006</v>
      </c>
      <c r="H1641">
        <v>68091</v>
      </c>
      <c r="I1641">
        <v>7.97</v>
      </c>
      <c r="J1641">
        <v>132</v>
      </c>
      <c r="K1641" s="251" t="s">
        <v>98</v>
      </c>
      <c r="L1641" s="86"/>
      <c r="N1641" s="185"/>
      <c r="O1641" s="185"/>
      <c r="P1641" s="80"/>
      <c r="Q1641" s="80"/>
    </row>
    <row r="1642" spans="1:17" x14ac:dyDescent="0.2">
      <c r="N1642" s="185"/>
      <c r="O1642" s="185"/>
      <c r="P1642" s="80"/>
      <c r="Q1642" s="80"/>
    </row>
    <row r="1643" spans="1:17" x14ac:dyDescent="0.2">
      <c r="N1643" s="185"/>
      <c r="O1643" s="185"/>
      <c r="P1643" s="80"/>
      <c r="Q1643" s="80"/>
    </row>
    <row r="1644" spans="1:17" x14ac:dyDescent="0.2">
      <c r="A1644" t="s">
        <v>7</v>
      </c>
      <c r="B1644" s="56">
        <v>40968</v>
      </c>
      <c r="C1644" s="311">
        <v>0.39271990740740742</v>
      </c>
      <c r="D1644">
        <v>0.11</v>
      </c>
      <c r="E1644">
        <v>13.28</v>
      </c>
      <c r="F1644">
        <v>9.52</v>
      </c>
      <c r="G1644">
        <v>90.3</v>
      </c>
      <c r="H1644">
        <v>2835</v>
      </c>
      <c r="I1644">
        <v>7.69</v>
      </c>
      <c r="J1644">
        <v>112</v>
      </c>
      <c r="K1644">
        <v>164.4</v>
      </c>
      <c r="M1644" s="80">
        <v>0.1</v>
      </c>
      <c r="N1644" s="185"/>
      <c r="O1644" s="185"/>
      <c r="P1644" s="80"/>
      <c r="Q1644" s="80"/>
    </row>
    <row r="1645" spans="1:17" x14ac:dyDescent="0.2">
      <c r="A1645" t="s">
        <v>7</v>
      </c>
      <c r="B1645" s="56">
        <v>40968</v>
      </c>
      <c r="C1645" s="311">
        <v>0.39303240740740741</v>
      </c>
      <c r="D1645">
        <v>1.06</v>
      </c>
      <c r="E1645">
        <v>13.28</v>
      </c>
      <c r="F1645">
        <v>9.52</v>
      </c>
      <c r="G1645">
        <v>90.2</v>
      </c>
      <c r="H1645">
        <v>2832</v>
      </c>
      <c r="I1645">
        <v>7.69</v>
      </c>
      <c r="J1645">
        <v>112</v>
      </c>
      <c r="K1645">
        <v>170.5</v>
      </c>
      <c r="N1645" s="185"/>
      <c r="O1645" s="185"/>
      <c r="P1645" s="80"/>
      <c r="Q1645" s="80"/>
    </row>
    <row r="1646" spans="1:17" x14ac:dyDescent="0.2">
      <c r="A1646" t="s">
        <v>7</v>
      </c>
      <c r="B1646" s="56">
        <v>40968</v>
      </c>
      <c r="C1646" s="311">
        <v>0.3933680555555556</v>
      </c>
      <c r="D1646">
        <v>2.0880000000000001</v>
      </c>
      <c r="E1646">
        <v>13.27</v>
      </c>
      <c r="F1646">
        <v>9.5</v>
      </c>
      <c r="G1646">
        <v>90.1</v>
      </c>
      <c r="H1646">
        <v>2832</v>
      </c>
      <c r="I1646">
        <v>7.68</v>
      </c>
      <c r="J1646">
        <v>112</v>
      </c>
      <c r="K1646">
        <v>176.1</v>
      </c>
      <c r="N1646" s="185"/>
      <c r="O1646" s="185"/>
      <c r="P1646" s="80"/>
      <c r="Q1646" s="80"/>
    </row>
    <row r="1647" spans="1:17" x14ac:dyDescent="0.2">
      <c r="A1647" t="s">
        <v>7</v>
      </c>
      <c r="B1647" s="56">
        <v>40968</v>
      </c>
      <c r="C1647" s="311">
        <v>0.39386574074074071</v>
      </c>
      <c r="D1647">
        <v>3.214</v>
      </c>
      <c r="E1647">
        <v>13.27</v>
      </c>
      <c r="F1647">
        <v>9.49</v>
      </c>
      <c r="G1647">
        <v>89.9</v>
      </c>
      <c r="H1647">
        <v>2831</v>
      </c>
      <c r="I1647">
        <v>7.68</v>
      </c>
      <c r="J1647">
        <v>113</v>
      </c>
      <c r="K1647">
        <v>178.4</v>
      </c>
      <c r="N1647" s="185"/>
      <c r="O1647" s="185"/>
      <c r="P1647" s="80"/>
      <c r="Q1647" s="80"/>
    </row>
    <row r="1648" spans="1:17" x14ac:dyDescent="0.2">
      <c r="A1648" t="s">
        <v>7</v>
      </c>
      <c r="B1648" s="56">
        <v>40968</v>
      </c>
      <c r="C1648" s="311">
        <v>0.39396990740740739</v>
      </c>
      <c r="D1648">
        <v>3.6920000000000002</v>
      </c>
      <c r="E1648">
        <v>13.28</v>
      </c>
      <c r="F1648">
        <v>9.48</v>
      </c>
      <c r="G1648">
        <v>89.9</v>
      </c>
      <c r="H1648">
        <v>2831</v>
      </c>
      <c r="I1648">
        <v>7.68</v>
      </c>
      <c r="J1648">
        <v>113</v>
      </c>
      <c r="K1648">
        <v>180.3</v>
      </c>
      <c r="N1648" s="185"/>
      <c r="O1648" s="185"/>
      <c r="P1648" s="80"/>
      <c r="Q1648" s="80"/>
    </row>
    <row r="1649" spans="1:17" x14ac:dyDescent="0.2">
      <c r="D1649"/>
      <c r="E1649"/>
      <c r="F1649"/>
      <c r="G1649"/>
      <c r="H1649"/>
      <c r="I1649"/>
      <c r="J1649"/>
      <c r="K1649"/>
      <c r="N1649" s="185"/>
      <c r="O1649" s="185"/>
      <c r="P1649" s="80"/>
      <c r="Q1649" s="80"/>
    </row>
    <row r="1650" spans="1:17" x14ac:dyDescent="0.2">
      <c r="A1650" t="s">
        <v>36</v>
      </c>
      <c r="B1650" s="56">
        <v>40968</v>
      </c>
      <c r="C1650" s="311">
        <v>0.42101851851851851</v>
      </c>
      <c r="D1650">
        <v>8.4000000000000005E-2</v>
      </c>
      <c r="E1650">
        <v>14.18</v>
      </c>
      <c r="F1650">
        <v>8.17</v>
      </c>
      <c r="G1650">
        <v>79.3</v>
      </c>
      <c r="H1650">
        <v>4083</v>
      </c>
      <c r="I1650">
        <v>7.48</v>
      </c>
      <c r="J1650">
        <v>135</v>
      </c>
      <c r="K1650">
        <v>108.6</v>
      </c>
      <c r="M1650" s="80">
        <v>0.1</v>
      </c>
      <c r="N1650" s="185"/>
      <c r="O1650" s="185"/>
      <c r="P1650" s="80"/>
      <c r="Q1650" s="80"/>
    </row>
    <row r="1651" spans="1:17" x14ac:dyDescent="0.2">
      <c r="A1651" t="s">
        <v>36</v>
      </c>
      <c r="B1651" s="56">
        <v>40968</v>
      </c>
      <c r="C1651" s="311">
        <v>0.42119212962962965</v>
      </c>
      <c r="D1651">
        <v>0.76800000000000002</v>
      </c>
      <c r="E1651">
        <v>14.17</v>
      </c>
      <c r="F1651">
        <v>8.16</v>
      </c>
      <c r="G1651">
        <v>79.2</v>
      </c>
      <c r="H1651">
        <v>4084</v>
      </c>
      <c r="I1651">
        <v>7.48</v>
      </c>
      <c r="J1651">
        <v>136</v>
      </c>
      <c r="K1651">
        <v>113.5</v>
      </c>
      <c r="N1651" s="185"/>
      <c r="O1651" s="185"/>
      <c r="P1651" s="80"/>
      <c r="Q1651" s="80"/>
    </row>
    <row r="1652" spans="1:17" x14ac:dyDescent="0.2">
      <c r="N1652" s="185"/>
      <c r="O1652" s="185"/>
      <c r="P1652" s="80"/>
      <c r="Q1652" s="80"/>
    </row>
    <row r="1653" spans="1:17" x14ac:dyDescent="0.2">
      <c r="A1653" t="s">
        <v>72</v>
      </c>
      <c r="B1653" s="56">
        <v>40968</v>
      </c>
      <c r="C1653" s="311">
        <v>0.37518518518518523</v>
      </c>
      <c r="D1653">
        <v>0.05</v>
      </c>
      <c r="E1653">
        <v>14.57</v>
      </c>
      <c r="F1653">
        <v>9.3000000000000007</v>
      </c>
      <c r="G1653">
        <v>90.4</v>
      </c>
      <c r="H1653">
        <v>1752</v>
      </c>
      <c r="I1653">
        <v>7.85</v>
      </c>
      <c r="J1653">
        <v>112</v>
      </c>
      <c r="K1653">
        <v>31.9</v>
      </c>
      <c r="M1653" s="80">
        <v>0.4</v>
      </c>
      <c r="N1653" s="185"/>
      <c r="O1653" s="185"/>
      <c r="P1653" s="80"/>
      <c r="Q1653" s="80"/>
    </row>
    <row r="1654" spans="1:17" x14ac:dyDescent="0.2">
      <c r="A1654" t="s">
        <v>72</v>
      </c>
      <c r="B1654" s="56">
        <v>40968</v>
      </c>
      <c r="C1654" s="311">
        <v>0.3755324074074074</v>
      </c>
      <c r="D1654">
        <v>0.76700000000000002</v>
      </c>
      <c r="E1654">
        <v>14.58</v>
      </c>
      <c r="F1654">
        <v>6.79</v>
      </c>
      <c r="G1654">
        <v>66</v>
      </c>
      <c r="H1654">
        <v>1749</v>
      </c>
      <c r="I1654">
        <v>7.82</v>
      </c>
      <c r="J1654">
        <v>113</v>
      </c>
      <c r="K1654">
        <v>32.799999999999997</v>
      </c>
      <c r="N1654" s="185"/>
      <c r="O1654" s="185"/>
      <c r="P1654" s="80"/>
      <c r="Q1654" s="80"/>
    </row>
    <row r="1655" spans="1:17" x14ac:dyDescent="0.2">
      <c r="N1655" s="185"/>
      <c r="O1655" s="185"/>
      <c r="P1655" s="80"/>
      <c r="Q1655" s="80"/>
    </row>
    <row r="1656" spans="1:17" x14ac:dyDescent="0.2">
      <c r="A1656" t="s">
        <v>55</v>
      </c>
      <c r="B1656" s="56">
        <v>40967</v>
      </c>
      <c r="C1656" s="311">
        <v>0.44793981481481482</v>
      </c>
      <c r="D1656">
        <v>9.8000000000000004E-2</v>
      </c>
      <c r="E1656">
        <v>15.44</v>
      </c>
      <c r="F1656">
        <v>7.37</v>
      </c>
      <c r="G1656">
        <v>95.6</v>
      </c>
      <c r="H1656">
        <v>66427</v>
      </c>
      <c r="I1656">
        <v>8.1999999999999993</v>
      </c>
      <c r="J1656">
        <v>204</v>
      </c>
      <c r="K1656">
        <v>1.7</v>
      </c>
      <c r="M1656" s="80">
        <v>1.2</v>
      </c>
      <c r="N1656" s="232">
        <v>19.949179999999998</v>
      </c>
      <c r="O1656" s="232">
        <v>24.764579999999995</v>
      </c>
      <c r="P1656" s="186">
        <v>1.6478342749529189</v>
      </c>
      <c r="Q1656" s="186">
        <v>1.4849726775956282</v>
      </c>
    </row>
    <row r="1657" spans="1:17" x14ac:dyDescent="0.2">
      <c r="A1657" t="s">
        <v>55</v>
      </c>
      <c r="B1657" s="56">
        <v>40967</v>
      </c>
      <c r="C1657" s="311">
        <v>0.44858796296296299</v>
      </c>
      <c r="D1657">
        <v>1.0069999999999999</v>
      </c>
      <c r="E1657">
        <v>15.02</v>
      </c>
      <c r="F1657">
        <v>7.41</v>
      </c>
      <c r="G1657">
        <v>95.4</v>
      </c>
      <c r="H1657">
        <v>66474</v>
      </c>
      <c r="I1657">
        <v>8.23</v>
      </c>
      <c r="J1657">
        <v>196</v>
      </c>
      <c r="K1657">
        <v>2</v>
      </c>
      <c r="N1657" s="143"/>
      <c r="O1657" s="185"/>
      <c r="P1657" s="185"/>
      <c r="Q1657" s="80"/>
    </row>
    <row r="1658" spans="1:17" x14ac:dyDescent="0.2">
      <c r="A1658" t="s">
        <v>55</v>
      </c>
      <c r="B1658" s="56">
        <v>40967</v>
      </c>
      <c r="C1658" s="311">
        <v>0.44888888888888889</v>
      </c>
      <c r="D1658">
        <v>1.96</v>
      </c>
      <c r="E1658">
        <v>14.92</v>
      </c>
      <c r="F1658">
        <v>7.39</v>
      </c>
      <c r="G1658">
        <v>95</v>
      </c>
      <c r="H1658">
        <v>66536</v>
      </c>
      <c r="I1658">
        <v>8.2200000000000006</v>
      </c>
      <c r="J1658">
        <v>196</v>
      </c>
      <c r="K1658">
        <v>2</v>
      </c>
      <c r="N1658" s="185"/>
      <c r="O1658" s="185"/>
      <c r="P1658" s="80"/>
      <c r="Q1658" s="80"/>
    </row>
    <row r="1659" spans="1:17" x14ac:dyDescent="0.2">
      <c r="A1659" t="s">
        <v>55</v>
      </c>
      <c r="B1659" s="56">
        <v>40967</v>
      </c>
      <c r="C1659" s="311">
        <v>0.44916666666666666</v>
      </c>
      <c r="D1659">
        <v>3.1030000000000002</v>
      </c>
      <c r="E1659">
        <v>14.9</v>
      </c>
      <c r="F1659">
        <v>7.01</v>
      </c>
      <c r="G1659">
        <v>90</v>
      </c>
      <c r="H1659">
        <v>66530</v>
      </c>
      <c r="I1659">
        <v>8.2100000000000009</v>
      </c>
      <c r="J1659">
        <v>196</v>
      </c>
      <c r="K1659">
        <v>2.9</v>
      </c>
      <c r="N1659" s="185"/>
      <c r="O1659" s="185"/>
      <c r="P1659" s="185"/>
      <c r="Q1659" s="80"/>
    </row>
    <row r="1660" spans="1:17" x14ac:dyDescent="0.2">
      <c r="A1660" t="s">
        <v>55</v>
      </c>
      <c r="B1660" s="56">
        <v>40967</v>
      </c>
      <c r="C1660" s="311">
        <v>0.4494097222222222</v>
      </c>
      <c r="D1660">
        <v>4.0190000000000001</v>
      </c>
      <c r="E1660">
        <v>14.88</v>
      </c>
      <c r="F1660">
        <v>6.83</v>
      </c>
      <c r="G1660">
        <v>87.7</v>
      </c>
      <c r="H1660">
        <v>66537</v>
      </c>
      <c r="I1660">
        <v>8.2200000000000006</v>
      </c>
      <c r="J1660">
        <v>194</v>
      </c>
      <c r="K1660">
        <v>1.9</v>
      </c>
      <c r="N1660" s="185"/>
      <c r="O1660" s="185"/>
      <c r="P1660" s="80"/>
      <c r="Q1660" s="80"/>
    </row>
    <row r="1661" spans="1:17" x14ac:dyDescent="0.2">
      <c r="A1661" t="s">
        <v>55</v>
      </c>
      <c r="B1661" s="56">
        <v>40967</v>
      </c>
      <c r="C1661" s="311">
        <v>0.4496296296296296</v>
      </c>
      <c r="D1661">
        <v>5.0620000000000003</v>
      </c>
      <c r="E1661">
        <v>14.88</v>
      </c>
      <c r="F1661">
        <v>6.71</v>
      </c>
      <c r="G1661">
        <v>86.2</v>
      </c>
      <c r="H1661">
        <v>66539</v>
      </c>
      <c r="I1661">
        <v>8.2200000000000006</v>
      </c>
      <c r="J1661">
        <v>193</v>
      </c>
      <c r="K1661">
        <v>1.9</v>
      </c>
      <c r="N1661" s="185"/>
      <c r="O1661" s="185"/>
      <c r="P1661" s="80"/>
      <c r="Q1661" s="80"/>
    </row>
    <row r="1662" spans="1:17" x14ac:dyDescent="0.2">
      <c r="A1662" t="s">
        <v>55</v>
      </c>
      <c r="B1662" s="56">
        <v>40967</v>
      </c>
      <c r="C1662" s="311">
        <v>0.44991898148148146</v>
      </c>
      <c r="D1662">
        <v>6.1950000000000003</v>
      </c>
      <c r="E1662">
        <v>14.87</v>
      </c>
      <c r="F1662">
        <v>6.63</v>
      </c>
      <c r="G1662">
        <v>85.1</v>
      </c>
      <c r="H1662">
        <v>66544</v>
      </c>
      <c r="I1662">
        <v>8.2200000000000006</v>
      </c>
      <c r="J1662">
        <v>192</v>
      </c>
      <c r="K1662">
        <v>1.7</v>
      </c>
      <c r="N1662" s="185"/>
      <c r="O1662" s="185"/>
      <c r="P1662" s="80"/>
      <c r="Q1662" s="80"/>
    </row>
    <row r="1663" spans="1:17" x14ac:dyDescent="0.2">
      <c r="A1663" t="s">
        <v>55</v>
      </c>
      <c r="B1663" s="56">
        <v>40967</v>
      </c>
      <c r="C1663" s="311">
        <v>0.45046296296296301</v>
      </c>
      <c r="D1663">
        <v>7.0890000000000004</v>
      </c>
      <c r="E1663">
        <v>14.87</v>
      </c>
      <c r="F1663">
        <v>6.55</v>
      </c>
      <c r="G1663">
        <v>84.1</v>
      </c>
      <c r="H1663">
        <v>66551</v>
      </c>
      <c r="I1663">
        <v>8.23</v>
      </c>
      <c r="J1663">
        <v>191</v>
      </c>
      <c r="K1663">
        <v>2.2000000000000002</v>
      </c>
      <c r="N1663" s="185"/>
      <c r="O1663" s="185"/>
      <c r="P1663" s="80"/>
      <c r="Q1663" s="80"/>
    </row>
    <row r="1664" spans="1:17" x14ac:dyDescent="0.2">
      <c r="A1664" t="s">
        <v>55</v>
      </c>
      <c r="B1664" s="56">
        <v>40967</v>
      </c>
      <c r="C1664" s="311">
        <v>0.45078703703703704</v>
      </c>
      <c r="D1664">
        <v>8.0039999999999996</v>
      </c>
      <c r="E1664">
        <v>14.86</v>
      </c>
      <c r="F1664">
        <v>6.59</v>
      </c>
      <c r="G1664">
        <v>84.6</v>
      </c>
      <c r="H1664">
        <v>66563</v>
      </c>
      <c r="I1664">
        <v>8.23</v>
      </c>
      <c r="J1664">
        <v>189</v>
      </c>
      <c r="K1664">
        <v>2</v>
      </c>
      <c r="N1664" s="185"/>
      <c r="O1664" s="185"/>
      <c r="P1664" s="80"/>
      <c r="Q1664" s="80"/>
    </row>
    <row r="1665" spans="1:17" x14ac:dyDescent="0.2">
      <c r="A1665" t="s">
        <v>55</v>
      </c>
      <c r="B1665" s="56">
        <v>40967</v>
      </c>
      <c r="C1665" s="311">
        <v>0.45122685185185185</v>
      </c>
      <c r="D1665">
        <v>9.0180000000000007</v>
      </c>
      <c r="E1665">
        <v>14.85</v>
      </c>
      <c r="F1665">
        <v>6.6</v>
      </c>
      <c r="G1665">
        <v>84.8</v>
      </c>
      <c r="H1665">
        <v>66594</v>
      </c>
      <c r="I1665">
        <v>8.23</v>
      </c>
      <c r="J1665">
        <v>188</v>
      </c>
      <c r="K1665">
        <v>2.2999999999999998</v>
      </c>
      <c r="N1665" s="185"/>
      <c r="O1665" s="185"/>
      <c r="P1665" s="80"/>
      <c r="Q1665" s="80"/>
    </row>
    <row r="1666" spans="1:17" x14ac:dyDescent="0.2">
      <c r="A1666" t="s">
        <v>55</v>
      </c>
      <c r="B1666" s="56">
        <v>40967</v>
      </c>
      <c r="C1666" s="311">
        <v>0.45149305555555558</v>
      </c>
      <c r="D1666">
        <v>10.028</v>
      </c>
      <c r="E1666">
        <v>14.83</v>
      </c>
      <c r="F1666">
        <v>6.57</v>
      </c>
      <c r="G1666">
        <v>84.3</v>
      </c>
      <c r="H1666">
        <v>66618</v>
      </c>
      <c r="I1666">
        <v>8.23</v>
      </c>
      <c r="J1666">
        <v>187</v>
      </c>
      <c r="K1666">
        <v>2.8</v>
      </c>
      <c r="N1666" s="185"/>
      <c r="O1666" s="185"/>
      <c r="P1666" s="80"/>
      <c r="Q1666" s="80"/>
    </row>
    <row r="1667" spans="1:17" x14ac:dyDescent="0.2">
      <c r="A1667" t="s">
        <v>55</v>
      </c>
      <c r="B1667" s="56">
        <v>40967</v>
      </c>
      <c r="C1667" s="311">
        <v>0.45284722222222223</v>
      </c>
      <c r="D1667">
        <v>11.055</v>
      </c>
      <c r="E1667">
        <v>14.79</v>
      </c>
      <c r="F1667">
        <v>6.13</v>
      </c>
      <c r="G1667">
        <v>78.7</v>
      </c>
      <c r="H1667">
        <v>66692</v>
      </c>
      <c r="I1667">
        <v>8.23</v>
      </c>
      <c r="J1667">
        <v>183</v>
      </c>
      <c r="K1667">
        <v>2.2000000000000002</v>
      </c>
      <c r="N1667" s="185"/>
      <c r="O1667" s="185"/>
      <c r="P1667" s="80"/>
      <c r="Q1667" s="80"/>
    </row>
    <row r="1668" spans="1:17" x14ac:dyDescent="0.2">
      <c r="A1668" t="s">
        <v>55</v>
      </c>
      <c r="B1668" s="56">
        <v>40967</v>
      </c>
      <c r="C1668" s="311">
        <v>0.45377314814814818</v>
      </c>
      <c r="D1668">
        <v>12.006</v>
      </c>
      <c r="E1668">
        <v>14.78</v>
      </c>
      <c r="F1668">
        <v>5.79</v>
      </c>
      <c r="G1668">
        <v>74.3</v>
      </c>
      <c r="H1668">
        <v>66724</v>
      </c>
      <c r="I1668">
        <v>8.23</v>
      </c>
      <c r="J1668">
        <v>176</v>
      </c>
      <c r="K1668">
        <v>2.4</v>
      </c>
      <c r="N1668" s="185"/>
      <c r="O1668" s="185"/>
      <c r="P1668" s="80"/>
      <c r="Q1668" s="80"/>
    </row>
    <row r="1669" spans="1:17" x14ac:dyDescent="0.2">
      <c r="A1669" t="s">
        <v>55</v>
      </c>
      <c r="B1669" s="56">
        <v>40967</v>
      </c>
      <c r="C1669" s="311">
        <v>0.45420138888888889</v>
      </c>
      <c r="D1669">
        <v>13.061</v>
      </c>
      <c r="E1669">
        <v>14.78</v>
      </c>
      <c r="F1669">
        <v>5.75</v>
      </c>
      <c r="G1669">
        <v>73.8</v>
      </c>
      <c r="H1669">
        <v>66727</v>
      </c>
      <c r="I1669">
        <v>8.24</v>
      </c>
      <c r="J1669">
        <v>163</v>
      </c>
      <c r="K1669">
        <v>3</v>
      </c>
      <c r="N1669" s="185"/>
      <c r="O1669" s="185"/>
      <c r="P1669" s="80"/>
      <c r="Q1669" s="80"/>
    </row>
    <row r="1670" spans="1:17" x14ac:dyDescent="0.2">
      <c r="A1670" t="s">
        <v>55</v>
      </c>
      <c r="B1670" s="56">
        <v>40967</v>
      </c>
      <c r="C1670" s="311">
        <v>0.45454861111111106</v>
      </c>
      <c r="D1670">
        <v>13.606</v>
      </c>
      <c r="E1670">
        <v>14.78</v>
      </c>
      <c r="F1670">
        <v>5.71</v>
      </c>
      <c r="G1670">
        <v>73.2</v>
      </c>
      <c r="H1670">
        <v>66723</v>
      </c>
      <c r="I1670">
        <v>8.24</v>
      </c>
      <c r="J1670">
        <v>-50</v>
      </c>
      <c r="K1670">
        <v>4.3</v>
      </c>
      <c r="N1670" s="185"/>
      <c r="O1670" s="185"/>
      <c r="P1670" s="80"/>
      <c r="Q1670" s="80"/>
    </row>
    <row r="1671" spans="1:17" x14ac:dyDescent="0.2">
      <c r="B1671" s="56"/>
      <c r="C1671" s="226"/>
      <c r="D1671"/>
      <c r="E1671"/>
      <c r="F1671"/>
      <c r="G1671"/>
      <c r="H1671"/>
      <c r="I1671"/>
      <c r="J1671"/>
      <c r="K1671"/>
      <c r="N1671" s="185"/>
      <c r="O1671" s="185"/>
      <c r="P1671" s="80"/>
      <c r="Q1671" s="80"/>
    </row>
    <row r="1672" spans="1:17" x14ac:dyDescent="0.2">
      <c r="A1672" t="s">
        <v>58</v>
      </c>
      <c r="B1672" s="56">
        <v>40967</v>
      </c>
      <c r="C1672" s="311">
        <v>0.47318287037037038</v>
      </c>
      <c r="D1672">
        <v>7.6999999999999999E-2</v>
      </c>
      <c r="E1672">
        <v>15.98</v>
      </c>
      <c r="F1672">
        <v>10.53</v>
      </c>
      <c r="G1672">
        <v>138.1</v>
      </c>
      <c r="H1672">
        <v>66477</v>
      </c>
      <c r="I1672">
        <v>8.4499999999999993</v>
      </c>
      <c r="J1672">
        <v>119</v>
      </c>
      <c r="K1672">
        <v>3</v>
      </c>
      <c r="M1672" s="80">
        <v>1.3</v>
      </c>
      <c r="N1672" s="232">
        <v>38.652433333333335</v>
      </c>
      <c r="O1672" s="232">
        <v>36.505400000000002</v>
      </c>
      <c r="P1672" s="186">
        <v>1.5503048780487803</v>
      </c>
      <c r="Q1672" s="186">
        <v>1.5335463258785942</v>
      </c>
    </row>
    <row r="1673" spans="1:17" x14ac:dyDescent="0.2">
      <c r="A1673" t="s">
        <v>58</v>
      </c>
      <c r="B1673" s="56">
        <v>40967</v>
      </c>
      <c r="C1673" s="311">
        <v>0.47399305555555554</v>
      </c>
      <c r="D1673">
        <v>0.95499999999999996</v>
      </c>
      <c r="E1673">
        <v>15.54</v>
      </c>
      <c r="F1673">
        <v>10.45</v>
      </c>
      <c r="G1673">
        <v>135.9</v>
      </c>
      <c r="H1673">
        <v>66493</v>
      </c>
      <c r="I1673">
        <v>8.4499999999999993</v>
      </c>
      <c r="J1673">
        <v>120</v>
      </c>
      <c r="K1673">
        <v>2.6</v>
      </c>
      <c r="N1673" s="143"/>
      <c r="O1673" s="185"/>
      <c r="P1673" s="80"/>
      <c r="Q1673" s="80"/>
    </row>
    <row r="1674" spans="1:17" x14ac:dyDescent="0.2">
      <c r="A1674" t="s">
        <v>58</v>
      </c>
      <c r="B1674" s="56">
        <v>40967</v>
      </c>
      <c r="C1674" s="311">
        <v>0.47484953703703708</v>
      </c>
      <c r="D1674">
        <v>2.085</v>
      </c>
      <c r="E1674">
        <v>15.33</v>
      </c>
      <c r="F1674">
        <v>9.67</v>
      </c>
      <c r="G1674">
        <v>125.3</v>
      </c>
      <c r="H1674">
        <v>66532</v>
      </c>
      <c r="I1674">
        <v>8.43</v>
      </c>
      <c r="J1674">
        <v>120</v>
      </c>
      <c r="K1674">
        <v>2.2000000000000002</v>
      </c>
      <c r="N1674" s="185"/>
      <c r="O1674" s="185"/>
      <c r="P1674" s="80"/>
      <c r="Q1674" s="80"/>
    </row>
    <row r="1675" spans="1:17" x14ac:dyDescent="0.2">
      <c r="A1675" t="s">
        <v>58</v>
      </c>
      <c r="B1675" s="56">
        <v>40967</v>
      </c>
      <c r="C1675" s="311">
        <v>0.47539351851851852</v>
      </c>
      <c r="D1675">
        <v>3.0009999999999999</v>
      </c>
      <c r="E1675">
        <v>15.3</v>
      </c>
      <c r="F1675">
        <v>9.32</v>
      </c>
      <c r="G1675">
        <v>120.6</v>
      </c>
      <c r="H1675">
        <v>66545</v>
      </c>
      <c r="I1675">
        <v>8.43</v>
      </c>
      <c r="J1675">
        <v>121</v>
      </c>
      <c r="K1675">
        <v>2.1</v>
      </c>
      <c r="N1675" s="185"/>
      <c r="O1675" s="185"/>
      <c r="P1675" s="80"/>
      <c r="Q1675" s="80"/>
    </row>
    <row r="1676" spans="1:17" x14ac:dyDescent="0.2">
      <c r="A1676" t="s">
        <v>58</v>
      </c>
      <c r="B1676" s="56">
        <v>40967</v>
      </c>
      <c r="C1676" s="311">
        <v>0.47597222222222224</v>
      </c>
      <c r="D1676">
        <v>4.0940000000000003</v>
      </c>
      <c r="E1676">
        <v>15.28</v>
      </c>
      <c r="F1676">
        <v>9</v>
      </c>
      <c r="G1676">
        <v>116.5</v>
      </c>
      <c r="H1676">
        <v>66546</v>
      </c>
      <c r="I1676">
        <v>8.42</v>
      </c>
      <c r="J1676">
        <v>122</v>
      </c>
      <c r="K1676">
        <v>2.1</v>
      </c>
      <c r="N1676" s="185"/>
      <c r="O1676" s="185"/>
      <c r="P1676" s="80"/>
      <c r="Q1676" s="80"/>
    </row>
    <row r="1677" spans="1:17" x14ac:dyDescent="0.2">
      <c r="A1677" t="s">
        <v>58</v>
      </c>
      <c r="B1677" s="56">
        <v>40967</v>
      </c>
      <c r="C1677" s="311">
        <v>0.4765625</v>
      </c>
      <c r="D1677">
        <v>5.0679999999999996</v>
      </c>
      <c r="E1677">
        <v>15.26</v>
      </c>
      <c r="F1677">
        <v>8.84</v>
      </c>
      <c r="G1677">
        <v>114.4</v>
      </c>
      <c r="H1677">
        <v>66553</v>
      </c>
      <c r="I1677">
        <v>8.42</v>
      </c>
      <c r="J1677">
        <v>122</v>
      </c>
      <c r="K1677">
        <v>2.2999999999999998</v>
      </c>
      <c r="N1677" s="185"/>
      <c r="O1677" s="185"/>
      <c r="P1677" s="80"/>
      <c r="Q1677" s="80"/>
    </row>
    <row r="1678" spans="1:17" x14ac:dyDescent="0.2">
      <c r="A1678" t="s">
        <v>58</v>
      </c>
      <c r="B1678" s="56">
        <v>40967</v>
      </c>
      <c r="C1678" s="311">
        <v>0.4773148148148148</v>
      </c>
      <c r="D1678">
        <v>6.0309999999999997</v>
      </c>
      <c r="E1678">
        <v>15.22</v>
      </c>
      <c r="F1678">
        <v>8.58</v>
      </c>
      <c r="G1678">
        <v>110.9</v>
      </c>
      <c r="H1678">
        <v>66551</v>
      </c>
      <c r="I1678">
        <v>8.41</v>
      </c>
      <c r="J1678">
        <v>122</v>
      </c>
      <c r="K1678">
        <v>2.1</v>
      </c>
      <c r="N1678" s="185"/>
      <c r="O1678" s="185"/>
      <c r="P1678" s="80"/>
      <c r="Q1678" s="80"/>
    </row>
    <row r="1679" spans="1:17" x14ac:dyDescent="0.2">
      <c r="A1679" t="s">
        <v>58</v>
      </c>
      <c r="B1679" s="56">
        <v>40967</v>
      </c>
      <c r="C1679" s="311">
        <v>0.47790509259259256</v>
      </c>
      <c r="D1679">
        <v>7.0170000000000003</v>
      </c>
      <c r="E1679">
        <v>15.18</v>
      </c>
      <c r="F1679">
        <v>8.39</v>
      </c>
      <c r="G1679">
        <v>108.4</v>
      </c>
      <c r="H1679">
        <v>66556</v>
      </c>
      <c r="I1679">
        <v>8.4</v>
      </c>
      <c r="J1679">
        <v>123</v>
      </c>
      <c r="K1679">
        <v>2.1</v>
      </c>
      <c r="N1679" s="185"/>
      <c r="O1679" s="185"/>
      <c r="P1679" s="80"/>
      <c r="Q1679" s="80"/>
    </row>
    <row r="1680" spans="1:17" x14ac:dyDescent="0.2">
      <c r="A1680" t="s">
        <v>58</v>
      </c>
      <c r="B1680" s="56">
        <v>40967</v>
      </c>
      <c r="C1680" s="311">
        <v>0.47854166666666664</v>
      </c>
      <c r="D1680">
        <v>7.97</v>
      </c>
      <c r="E1680">
        <v>15.14</v>
      </c>
      <c r="F1680">
        <v>8.34</v>
      </c>
      <c r="G1680">
        <v>107.7</v>
      </c>
      <c r="H1680">
        <v>66566</v>
      </c>
      <c r="I1680">
        <v>8.4</v>
      </c>
      <c r="J1680">
        <v>123</v>
      </c>
      <c r="K1680">
        <v>2</v>
      </c>
      <c r="N1680" s="185"/>
      <c r="O1680" s="185"/>
      <c r="P1680" s="80"/>
      <c r="Q1680" s="80"/>
    </row>
    <row r="1681" spans="1:17" x14ac:dyDescent="0.2">
      <c r="A1681" t="s">
        <v>58</v>
      </c>
      <c r="B1681" s="56">
        <v>40967</v>
      </c>
      <c r="C1681" s="311">
        <v>0.47888888888888892</v>
      </c>
      <c r="D1681">
        <v>9.032</v>
      </c>
      <c r="E1681">
        <v>15.14</v>
      </c>
      <c r="F1681">
        <v>8.33</v>
      </c>
      <c r="G1681">
        <v>107.6</v>
      </c>
      <c r="H1681">
        <v>66578</v>
      </c>
      <c r="I1681">
        <v>8.4</v>
      </c>
      <c r="J1681">
        <v>123</v>
      </c>
      <c r="K1681">
        <v>2.2000000000000002</v>
      </c>
      <c r="N1681" s="185"/>
      <c r="O1681" s="185"/>
      <c r="P1681" s="80"/>
      <c r="Q1681" s="80"/>
    </row>
    <row r="1682" spans="1:17" x14ac:dyDescent="0.2">
      <c r="A1682" t="s">
        <v>58</v>
      </c>
      <c r="B1682" s="56">
        <v>40967</v>
      </c>
      <c r="C1682" s="311">
        <v>0.47916666666666669</v>
      </c>
      <c r="D1682">
        <v>10.122999999999999</v>
      </c>
      <c r="E1682">
        <v>15.14</v>
      </c>
      <c r="F1682">
        <v>8.33</v>
      </c>
      <c r="G1682">
        <v>107.6</v>
      </c>
      <c r="H1682">
        <v>66584</v>
      </c>
      <c r="I1682">
        <v>8.4</v>
      </c>
      <c r="J1682">
        <v>124</v>
      </c>
      <c r="K1682">
        <v>2.2000000000000002</v>
      </c>
      <c r="N1682" s="185"/>
      <c r="O1682" s="185"/>
      <c r="P1682" s="80"/>
      <c r="Q1682" s="80"/>
    </row>
    <row r="1683" spans="1:17" x14ac:dyDescent="0.2">
      <c r="A1683" t="s">
        <v>58</v>
      </c>
      <c r="B1683" s="56">
        <v>40967</v>
      </c>
      <c r="C1683" s="311">
        <v>0.4796643518518518</v>
      </c>
      <c r="D1683">
        <v>10.927</v>
      </c>
      <c r="E1683">
        <v>15.14</v>
      </c>
      <c r="F1683">
        <v>8.27</v>
      </c>
      <c r="G1683">
        <v>106.7</v>
      </c>
      <c r="H1683">
        <v>66578</v>
      </c>
      <c r="I1683">
        <v>8.4</v>
      </c>
      <c r="J1683">
        <v>124</v>
      </c>
      <c r="K1683">
        <v>21.1</v>
      </c>
      <c r="N1683" s="185"/>
      <c r="O1683" s="185"/>
      <c r="P1683" s="80"/>
      <c r="Q1683" s="80"/>
    </row>
    <row r="1684" spans="1:17" x14ac:dyDescent="0.2">
      <c r="A1684" t="s">
        <v>58</v>
      </c>
      <c r="B1684" s="56">
        <v>40967</v>
      </c>
      <c r="C1684" s="311">
        <v>0.48160879629629627</v>
      </c>
      <c r="D1684">
        <v>11.394</v>
      </c>
      <c r="E1684">
        <v>15.14</v>
      </c>
      <c r="F1684">
        <v>8.14</v>
      </c>
      <c r="G1684">
        <v>105.1</v>
      </c>
      <c r="H1684">
        <v>66578</v>
      </c>
      <c r="I1684">
        <v>8.4</v>
      </c>
      <c r="J1684">
        <v>76</v>
      </c>
      <c r="K1684">
        <v>51.6</v>
      </c>
      <c r="N1684" s="185"/>
      <c r="O1684" s="185"/>
      <c r="P1684" s="80"/>
      <c r="Q1684" s="80"/>
    </row>
    <row r="1685" spans="1:17" x14ac:dyDescent="0.2">
      <c r="B1685" s="56"/>
      <c r="C1685" s="226"/>
      <c r="D1685"/>
      <c r="E1685"/>
      <c r="F1685"/>
      <c r="G1685"/>
      <c r="H1685"/>
      <c r="I1685"/>
      <c r="J1685"/>
      <c r="K1685"/>
      <c r="N1685" s="185"/>
      <c r="O1685" s="185"/>
      <c r="P1685" s="80"/>
      <c r="Q1685" s="80"/>
    </row>
    <row r="1686" spans="1:17" x14ac:dyDescent="0.2">
      <c r="A1686" t="s">
        <v>61</v>
      </c>
      <c r="B1686" s="56">
        <v>40967</v>
      </c>
      <c r="C1686" s="311">
        <v>0.49527777777777776</v>
      </c>
      <c r="D1686">
        <v>4.5999999999999999E-2</v>
      </c>
      <c r="E1686">
        <v>15.7</v>
      </c>
      <c r="F1686">
        <v>9.69</v>
      </c>
      <c r="G1686">
        <v>126.5</v>
      </c>
      <c r="H1686">
        <v>66557</v>
      </c>
      <c r="I1686">
        <v>8.42</v>
      </c>
      <c r="J1686">
        <v>133</v>
      </c>
      <c r="K1686">
        <v>2.2000000000000002</v>
      </c>
      <c r="M1686" s="80">
        <v>1.2</v>
      </c>
      <c r="N1686" s="232">
        <v>27.178366666666673</v>
      </c>
      <c r="O1686" s="232">
        <v>29.872733333333333</v>
      </c>
      <c r="P1686" s="186">
        <v>1.7362797474502187</v>
      </c>
      <c r="Q1686" s="186">
        <v>1.7086956521739132</v>
      </c>
    </row>
    <row r="1687" spans="1:17" x14ac:dyDescent="0.2">
      <c r="A1687" t="s">
        <v>61</v>
      </c>
      <c r="B1687" s="56">
        <v>40967</v>
      </c>
      <c r="C1687" s="311">
        <v>0.49623842592592587</v>
      </c>
      <c r="D1687">
        <v>0.98099999999999998</v>
      </c>
      <c r="E1687">
        <v>15.33</v>
      </c>
      <c r="F1687">
        <v>9.02</v>
      </c>
      <c r="G1687">
        <v>116.9</v>
      </c>
      <c r="H1687">
        <v>66583</v>
      </c>
      <c r="I1687">
        <v>8.41</v>
      </c>
      <c r="J1687">
        <v>129</v>
      </c>
      <c r="K1687">
        <v>1.8</v>
      </c>
      <c r="N1687" s="143"/>
      <c r="O1687" s="185"/>
      <c r="P1687" s="80"/>
      <c r="Q1687" s="80"/>
    </row>
    <row r="1688" spans="1:17" x14ac:dyDescent="0.2">
      <c r="A1688" t="s">
        <v>61</v>
      </c>
      <c r="B1688" s="56">
        <v>40967</v>
      </c>
      <c r="C1688" s="311">
        <v>0.49658564814814815</v>
      </c>
      <c r="D1688">
        <v>1.9510000000000001</v>
      </c>
      <c r="E1688">
        <v>15.14</v>
      </c>
      <c r="F1688">
        <v>8.7799999999999994</v>
      </c>
      <c r="G1688">
        <v>113.3</v>
      </c>
      <c r="H1688">
        <v>66615</v>
      </c>
      <c r="I1688">
        <v>8.4</v>
      </c>
      <c r="J1688">
        <v>128</v>
      </c>
      <c r="K1688">
        <v>1.8</v>
      </c>
      <c r="N1688" s="185"/>
      <c r="O1688" s="185"/>
      <c r="P1688" s="80"/>
      <c r="Q1688" s="80"/>
    </row>
    <row r="1689" spans="1:17" x14ac:dyDescent="0.2">
      <c r="A1689" t="s">
        <v>61</v>
      </c>
      <c r="B1689" s="56">
        <v>40967</v>
      </c>
      <c r="C1689" s="311">
        <v>0.49697916666666669</v>
      </c>
      <c r="D1689">
        <v>3.024</v>
      </c>
      <c r="E1689">
        <v>15.12</v>
      </c>
      <c r="F1689">
        <v>8.52</v>
      </c>
      <c r="G1689">
        <v>110</v>
      </c>
      <c r="H1689">
        <v>66631</v>
      </c>
      <c r="I1689">
        <v>8.4</v>
      </c>
      <c r="J1689">
        <v>127</v>
      </c>
      <c r="K1689">
        <v>1.8</v>
      </c>
      <c r="N1689" s="185"/>
      <c r="O1689" s="185"/>
      <c r="P1689" s="80"/>
      <c r="Q1689" s="80"/>
    </row>
    <row r="1690" spans="1:17" x14ac:dyDescent="0.2">
      <c r="A1690" t="s">
        <v>61</v>
      </c>
      <c r="B1690" s="56">
        <v>40967</v>
      </c>
      <c r="C1690" s="311">
        <v>0.49731481481481482</v>
      </c>
      <c r="D1690">
        <v>4.0490000000000004</v>
      </c>
      <c r="E1690">
        <v>15.1</v>
      </c>
      <c r="F1690">
        <v>8.36</v>
      </c>
      <c r="G1690">
        <v>107.9</v>
      </c>
      <c r="H1690">
        <v>66638</v>
      </c>
      <c r="I1690">
        <v>8.39</v>
      </c>
      <c r="J1690">
        <v>126</v>
      </c>
      <c r="K1690">
        <v>1.9</v>
      </c>
      <c r="N1690" s="185"/>
      <c r="O1690" s="185"/>
      <c r="P1690" s="80"/>
      <c r="Q1690" s="80"/>
    </row>
    <row r="1691" spans="1:17" x14ac:dyDescent="0.2">
      <c r="A1691" t="s">
        <v>61</v>
      </c>
      <c r="B1691" s="56">
        <v>40967</v>
      </c>
      <c r="C1691" s="311">
        <v>0.49766203703703704</v>
      </c>
      <c r="D1691">
        <v>5.1319999999999997</v>
      </c>
      <c r="E1691">
        <v>15.11</v>
      </c>
      <c r="F1691">
        <v>8.36</v>
      </c>
      <c r="G1691">
        <v>107.9</v>
      </c>
      <c r="H1691">
        <v>66672</v>
      </c>
      <c r="I1691">
        <v>8.39</v>
      </c>
      <c r="J1691">
        <v>125</v>
      </c>
      <c r="K1691">
        <v>1.9</v>
      </c>
      <c r="N1691" s="185"/>
      <c r="O1691" s="185"/>
      <c r="P1691" s="80"/>
      <c r="Q1691" s="80"/>
    </row>
    <row r="1692" spans="1:17" x14ac:dyDescent="0.2">
      <c r="A1692" t="s">
        <v>61</v>
      </c>
      <c r="B1692" s="56">
        <v>40967</v>
      </c>
      <c r="C1692" s="311">
        <v>0.49820601851851848</v>
      </c>
      <c r="D1692">
        <v>5.9370000000000003</v>
      </c>
      <c r="E1692">
        <v>15.08</v>
      </c>
      <c r="F1692">
        <v>8.1300000000000008</v>
      </c>
      <c r="G1692">
        <v>104.8</v>
      </c>
      <c r="H1692">
        <v>66684</v>
      </c>
      <c r="I1692">
        <v>8.39</v>
      </c>
      <c r="J1692">
        <v>124</v>
      </c>
      <c r="K1692">
        <v>3.4</v>
      </c>
      <c r="N1692" s="185"/>
      <c r="O1692" s="185"/>
      <c r="P1692" s="80"/>
      <c r="Q1692" s="80"/>
    </row>
    <row r="1693" spans="1:17" x14ac:dyDescent="0.2">
      <c r="A1693" t="s">
        <v>61</v>
      </c>
      <c r="B1693" s="56">
        <v>40967</v>
      </c>
      <c r="C1693" s="311">
        <v>0.49862268518518515</v>
      </c>
      <c r="D1693">
        <v>7.1040000000000001</v>
      </c>
      <c r="E1693">
        <v>15.01</v>
      </c>
      <c r="F1693">
        <v>7.92</v>
      </c>
      <c r="G1693">
        <v>102</v>
      </c>
      <c r="H1693">
        <v>66691</v>
      </c>
      <c r="I1693">
        <v>8.3800000000000008</v>
      </c>
      <c r="J1693">
        <v>124</v>
      </c>
      <c r="K1693">
        <v>7.7</v>
      </c>
      <c r="N1693" s="185"/>
      <c r="O1693" s="185"/>
      <c r="P1693" s="80"/>
      <c r="Q1693" s="80"/>
    </row>
    <row r="1694" spans="1:17" x14ac:dyDescent="0.2">
      <c r="A1694" t="s">
        <v>61</v>
      </c>
      <c r="B1694" s="56">
        <v>40967</v>
      </c>
      <c r="C1694" s="311">
        <v>0.49906249999999996</v>
      </c>
      <c r="D1694">
        <v>7.9809999999999999</v>
      </c>
      <c r="E1694">
        <v>14.97</v>
      </c>
      <c r="F1694">
        <v>7.75</v>
      </c>
      <c r="G1694">
        <v>99.7</v>
      </c>
      <c r="H1694">
        <v>66698</v>
      </c>
      <c r="I1694">
        <v>8.3800000000000008</v>
      </c>
      <c r="J1694">
        <v>123</v>
      </c>
      <c r="K1694">
        <v>6.3</v>
      </c>
      <c r="N1694" s="185"/>
      <c r="O1694" s="185"/>
      <c r="P1694" s="80"/>
      <c r="Q1694" s="80"/>
    </row>
    <row r="1695" spans="1:17" x14ac:dyDescent="0.2">
      <c r="A1695" t="s">
        <v>61</v>
      </c>
      <c r="B1695" s="56">
        <v>40967</v>
      </c>
      <c r="C1695" s="311">
        <v>0.49957175925925923</v>
      </c>
      <c r="D1695">
        <v>9.0220000000000002</v>
      </c>
      <c r="E1695">
        <v>14.93</v>
      </c>
      <c r="F1695">
        <v>7.6</v>
      </c>
      <c r="G1695">
        <v>97.8</v>
      </c>
      <c r="H1695">
        <v>66712</v>
      </c>
      <c r="I1695">
        <v>8.3800000000000008</v>
      </c>
      <c r="J1695">
        <v>123</v>
      </c>
      <c r="K1695">
        <v>5.9</v>
      </c>
      <c r="N1695" s="185"/>
      <c r="O1695" s="185"/>
      <c r="P1695" s="80"/>
      <c r="Q1695" s="80"/>
    </row>
    <row r="1696" spans="1:17" x14ac:dyDescent="0.2">
      <c r="A1696" t="s">
        <v>61</v>
      </c>
      <c r="B1696" s="56">
        <v>40967</v>
      </c>
      <c r="C1696" s="311">
        <v>0.50034722222222217</v>
      </c>
      <c r="D1696">
        <v>10.000999999999999</v>
      </c>
      <c r="E1696">
        <v>14.9</v>
      </c>
      <c r="F1696">
        <v>7.32</v>
      </c>
      <c r="G1696">
        <v>94.1</v>
      </c>
      <c r="H1696">
        <v>66739</v>
      </c>
      <c r="I1696">
        <v>8.3699999999999992</v>
      </c>
      <c r="J1696">
        <v>122</v>
      </c>
      <c r="K1696">
        <v>3.5</v>
      </c>
      <c r="N1696" s="185"/>
      <c r="O1696" s="185"/>
      <c r="P1696" s="80"/>
      <c r="Q1696" s="80"/>
    </row>
    <row r="1697" spans="1:17" x14ac:dyDescent="0.2">
      <c r="A1697" t="s">
        <v>61</v>
      </c>
      <c r="B1697" s="56">
        <v>40967</v>
      </c>
      <c r="C1697" s="311">
        <v>0.50097222222222226</v>
      </c>
      <c r="D1697">
        <v>11.051</v>
      </c>
      <c r="E1697">
        <v>14.87</v>
      </c>
      <c r="F1697">
        <v>7.19</v>
      </c>
      <c r="G1697">
        <v>92.4</v>
      </c>
      <c r="H1697">
        <v>66769</v>
      </c>
      <c r="I1697">
        <v>8.36</v>
      </c>
      <c r="J1697">
        <v>121</v>
      </c>
      <c r="K1697">
        <v>3.1</v>
      </c>
      <c r="N1697" s="185"/>
      <c r="O1697" s="185"/>
      <c r="P1697" s="80"/>
      <c r="Q1697" s="80"/>
    </row>
    <row r="1698" spans="1:17" x14ac:dyDescent="0.2">
      <c r="A1698" t="s">
        <v>61</v>
      </c>
      <c r="B1698" s="56">
        <v>40967</v>
      </c>
      <c r="C1698" s="311">
        <v>0.50127314814814816</v>
      </c>
      <c r="D1698">
        <v>12.093</v>
      </c>
      <c r="E1698">
        <v>14.86</v>
      </c>
      <c r="F1698">
        <v>7.01</v>
      </c>
      <c r="G1698">
        <v>90.1</v>
      </c>
      <c r="H1698">
        <v>66778</v>
      </c>
      <c r="I1698">
        <v>8.36</v>
      </c>
      <c r="J1698">
        <v>122</v>
      </c>
      <c r="K1698">
        <v>11.3</v>
      </c>
      <c r="N1698" s="185"/>
      <c r="O1698" s="185"/>
      <c r="P1698" s="80"/>
      <c r="Q1698" s="80"/>
    </row>
    <row r="1699" spans="1:17" x14ac:dyDescent="0.2">
      <c r="A1699" t="s">
        <v>61</v>
      </c>
      <c r="B1699" s="56">
        <v>40967</v>
      </c>
      <c r="C1699" s="311">
        <v>0.50168981481481478</v>
      </c>
      <c r="D1699">
        <v>13.03</v>
      </c>
      <c r="E1699">
        <v>14.87</v>
      </c>
      <c r="F1699">
        <v>6.91</v>
      </c>
      <c r="G1699">
        <v>88.8</v>
      </c>
      <c r="H1699">
        <v>66761</v>
      </c>
      <c r="I1699">
        <v>8.36</v>
      </c>
      <c r="J1699">
        <v>121</v>
      </c>
      <c r="K1699">
        <v>74.400000000000006</v>
      </c>
      <c r="N1699" s="185"/>
      <c r="O1699" s="185"/>
      <c r="P1699" s="80"/>
      <c r="Q1699" s="80"/>
    </row>
    <row r="1700" spans="1:17" x14ac:dyDescent="0.2">
      <c r="A1700" t="s">
        <v>61</v>
      </c>
      <c r="B1700" s="56">
        <v>40967</v>
      </c>
      <c r="C1700" s="311">
        <v>0.50222222222222224</v>
      </c>
      <c r="D1700">
        <v>13.242000000000001</v>
      </c>
      <c r="E1700">
        <v>14.87</v>
      </c>
      <c r="F1700">
        <v>6.8</v>
      </c>
      <c r="G1700">
        <v>87.5</v>
      </c>
      <c r="H1700">
        <v>66752</v>
      </c>
      <c r="I1700">
        <v>8.36</v>
      </c>
      <c r="J1700">
        <v>52</v>
      </c>
      <c r="K1700">
        <v>110.5</v>
      </c>
      <c r="N1700" s="185"/>
      <c r="O1700" s="185"/>
      <c r="P1700" s="80"/>
      <c r="Q1700" s="80"/>
    </row>
    <row r="1701" spans="1:17" x14ac:dyDescent="0.2">
      <c r="N1701" s="185"/>
      <c r="O1701" s="185"/>
      <c r="P1701" s="80"/>
      <c r="Q1701" s="80"/>
    </row>
    <row r="1702" spans="1:17" x14ac:dyDescent="0.2">
      <c r="N1702" s="185"/>
      <c r="O1702" s="185"/>
      <c r="P1702" s="80"/>
      <c r="Q1702" s="80"/>
    </row>
    <row r="1703" spans="1:17" x14ac:dyDescent="0.2">
      <c r="A1703" t="s">
        <v>7</v>
      </c>
      <c r="B1703" s="56">
        <v>41058</v>
      </c>
      <c r="C1703" s="311">
        <v>0.16435185185185186</v>
      </c>
      <c r="D1703">
        <v>0.10299999999999999</v>
      </c>
      <c r="E1703">
        <v>25.42</v>
      </c>
      <c r="F1703">
        <v>6.95</v>
      </c>
      <c r="G1703">
        <v>85</v>
      </c>
      <c r="H1703">
        <v>2652</v>
      </c>
      <c r="I1703">
        <v>7.57</v>
      </c>
      <c r="J1703">
        <v>200.8</v>
      </c>
      <c r="K1703">
        <v>70</v>
      </c>
      <c r="M1703" s="80">
        <v>0.1</v>
      </c>
      <c r="N1703" s="185"/>
      <c r="O1703" s="185"/>
      <c r="P1703" s="80"/>
      <c r="Q1703" s="80"/>
    </row>
    <row r="1704" spans="1:17" x14ac:dyDescent="0.2">
      <c r="A1704" t="s">
        <v>7</v>
      </c>
      <c r="B1704" s="56">
        <v>41058</v>
      </c>
      <c r="C1704" s="311">
        <v>0.16576388888888891</v>
      </c>
      <c r="D1704">
        <v>0.28299999999999997</v>
      </c>
      <c r="E1704">
        <v>25.41</v>
      </c>
      <c r="F1704">
        <v>6.79</v>
      </c>
      <c r="G1704">
        <v>83</v>
      </c>
      <c r="H1704">
        <v>2652</v>
      </c>
      <c r="I1704">
        <v>7.53</v>
      </c>
      <c r="J1704">
        <v>223.8</v>
      </c>
      <c r="K1704">
        <v>73</v>
      </c>
      <c r="N1704" s="185"/>
      <c r="O1704" s="185"/>
      <c r="P1704" s="80"/>
      <c r="Q1704" s="80"/>
    </row>
    <row r="1705" spans="1:17" x14ac:dyDescent="0.2">
      <c r="A1705" t="s">
        <v>7</v>
      </c>
      <c r="B1705" s="56">
        <v>41058</v>
      </c>
      <c r="C1705" s="311">
        <v>0.1653240740740741</v>
      </c>
      <c r="D1705">
        <v>0.70699999999999996</v>
      </c>
      <c r="E1705">
        <v>25.41</v>
      </c>
      <c r="F1705">
        <v>6.79</v>
      </c>
      <c r="G1705">
        <v>83</v>
      </c>
      <c r="H1705">
        <v>2651</v>
      </c>
      <c r="I1705">
        <v>7.54</v>
      </c>
      <c r="J1705">
        <v>224.1</v>
      </c>
      <c r="K1705">
        <v>71</v>
      </c>
      <c r="N1705" s="185"/>
      <c r="O1705" s="185"/>
      <c r="P1705" s="80"/>
      <c r="Q1705" s="80"/>
    </row>
    <row r="1706" spans="1:17" x14ac:dyDescent="0.2">
      <c r="A1706" t="s">
        <v>7</v>
      </c>
      <c r="B1706" s="56">
        <v>41058</v>
      </c>
      <c r="C1706" s="311">
        <v>0.16543981481481482</v>
      </c>
      <c r="D1706">
        <v>1.01</v>
      </c>
      <c r="E1706">
        <v>25.41</v>
      </c>
      <c r="F1706">
        <v>6.79</v>
      </c>
      <c r="G1706">
        <v>83</v>
      </c>
      <c r="H1706">
        <v>2652</v>
      </c>
      <c r="I1706">
        <v>7.53</v>
      </c>
      <c r="J1706">
        <v>225.2</v>
      </c>
      <c r="K1706">
        <v>71</v>
      </c>
      <c r="N1706" s="185"/>
      <c r="O1706" s="185"/>
      <c r="P1706" s="80"/>
      <c r="Q1706" s="80"/>
    </row>
    <row r="1707" spans="1:17" x14ac:dyDescent="0.2">
      <c r="A1707" t="s">
        <v>7</v>
      </c>
      <c r="B1707" s="56">
        <v>41058</v>
      </c>
      <c r="C1707" s="311">
        <v>0.16506944444444446</v>
      </c>
      <c r="D1707">
        <v>2.0030000000000001</v>
      </c>
      <c r="E1707">
        <v>25.4</v>
      </c>
      <c r="F1707">
        <v>6.78</v>
      </c>
      <c r="G1707">
        <v>83</v>
      </c>
      <c r="H1707">
        <v>2652</v>
      </c>
      <c r="I1707">
        <v>7.54</v>
      </c>
      <c r="J1707">
        <v>242.2</v>
      </c>
      <c r="K1707">
        <v>71</v>
      </c>
      <c r="N1707" s="185"/>
      <c r="O1707" s="185"/>
      <c r="P1707" s="80"/>
      <c r="Q1707" s="80"/>
    </row>
    <row r="1708" spans="1:17" x14ac:dyDescent="0.2">
      <c r="A1708" t="s">
        <v>7</v>
      </c>
      <c r="B1708" s="56">
        <v>41058</v>
      </c>
      <c r="C1708" s="311">
        <v>0.16450231481481481</v>
      </c>
      <c r="D1708">
        <v>2.597</v>
      </c>
      <c r="E1708">
        <v>25.4</v>
      </c>
      <c r="F1708">
        <v>6.82</v>
      </c>
      <c r="G1708">
        <v>83.4</v>
      </c>
      <c r="H1708">
        <v>2651</v>
      </c>
      <c r="I1708">
        <v>7.56</v>
      </c>
      <c r="J1708">
        <v>217.8</v>
      </c>
      <c r="K1708">
        <v>70</v>
      </c>
      <c r="N1708" s="185"/>
      <c r="O1708" s="185"/>
      <c r="P1708" s="80"/>
      <c r="Q1708" s="80"/>
    </row>
    <row r="1709" spans="1:17" x14ac:dyDescent="0.2">
      <c r="N1709" s="185"/>
      <c r="O1709" s="185"/>
      <c r="P1709" s="80"/>
      <c r="Q1709" s="80"/>
    </row>
    <row r="1710" spans="1:17" x14ac:dyDescent="0.2">
      <c r="A1710" t="s">
        <v>36</v>
      </c>
      <c r="B1710" s="56">
        <v>41058</v>
      </c>
      <c r="C1710" s="311">
        <v>0.14672453703703703</v>
      </c>
      <c r="D1710">
        <v>0.10299999999999999</v>
      </c>
      <c r="E1710">
        <v>25.42</v>
      </c>
      <c r="F1710">
        <v>6.86</v>
      </c>
      <c r="G1710">
        <v>84.2</v>
      </c>
      <c r="H1710">
        <v>4029</v>
      </c>
      <c r="I1710">
        <v>7.53</v>
      </c>
      <c r="J1710">
        <v>142.6</v>
      </c>
      <c r="K1710">
        <v>106</v>
      </c>
      <c r="M1710" s="80">
        <v>0.1</v>
      </c>
      <c r="N1710" s="185"/>
      <c r="O1710" s="185"/>
      <c r="P1710" s="80"/>
      <c r="Q1710" s="80"/>
    </row>
    <row r="1711" spans="1:17" x14ac:dyDescent="0.2">
      <c r="A1711" t="s">
        <v>36</v>
      </c>
      <c r="B1711" s="56">
        <v>41058</v>
      </c>
      <c r="C1711" s="311">
        <v>0.14685185185185184</v>
      </c>
      <c r="D1711">
        <v>0.253</v>
      </c>
      <c r="E1711">
        <v>25.43</v>
      </c>
      <c r="F1711">
        <v>6.85</v>
      </c>
      <c r="G1711">
        <v>84.2</v>
      </c>
      <c r="H1711">
        <v>4029</v>
      </c>
      <c r="I1711">
        <v>7.53</v>
      </c>
      <c r="J1711">
        <v>147.69999999999999</v>
      </c>
      <c r="K1711">
        <v>106</v>
      </c>
      <c r="N1711" s="185"/>
      <c r="O1711" s="185"/>
      <c r="P1711" s="80"/>
      <c r="Q1711" s="80"/>
    </row>
    <row r="1712" spans="1:17" x14ac:dyDescent="0.2">
      <c r="A1712" t="s">
        <v>36</v>
      </c>
      <c r="B1712" s="56">
        <v>41058</v>
      </c>
      <c r="C1712" s="311">
        <v>0.14515046296296297</v>
      </c>
      <c r="D1712">
        <v>0.38500000000000001</v>
      </c>
      <c r="E1712">
        <v>25.4</v>
      </c>
      <c r="F1712">
        <v>6.86</v>
      </c>
      <c r="G1712">
        <v>84.3</v>
      </c>
      <c r="H1712">
        <v>4027</v>
      </c>
      <c r="I1712">
        <v>7.55</v>
      </c>
      <c r="J1712">
        <v>152.4</v>
      </c>
      <c r="K1712">
        <v>104</v>
      </c>
      <c r="N1712" s="185"/>
      <c r="O1712" s="185"/>
      <c r="P1712" s="80"/>
      <c r="Q1712" s="80"/>
    </row>
    <row r="1713" spans="1:17" x14ac:dyDescent="0.2">
      <c r="A1713" t="s">
        <v>36</v>
      </c>
      <c r="B1713" s="56">
        <v>41058</v>
      </c>
      <c r="C1713" s="311">
        <v>0.14557870370370371</v>
      </c>
      <c r="D1713">
        <v>0.46</v>
      </c>
      <c r="E1713">
        <v>25.4</v>
      </c>
      <c r="F1713">
        <v>6.84</v>
      </c>
      <c r="G1713">
        <v>84</v>
      </c>
      <c r="H1713">
        <v>4030</v>
      </c>
      <c r="I1713">
        <v>7.54</v>
      </c>
      <c r="J1713">
        <v>160.5</v>
      </c>
      <c r="K1713">
        <v>105</v>
      </c>
      <c r="N1713" s="185"/>
      <c r="O1713" s="185"/>
      <c r="P1713" s="80"/>
      <c r="Q1713" s="80"/>
    </row>
    <row r="1714" spans="1:17" x14ac:dyDescent="0.2">
      <c r="A1714" t="s">
        <v>36</v>
      </c>
      <c r="B1714" s="56">
        <v>41058</v>
      </c>
      <c r="C1714" s="311">
        <v>0.14527777777777778</v>
      </c>
      <c r="D1714">
        <v>0.56200000000000006</v>
      </c>
      <c r="E1714">
        <v>25.4</v>
      </c>
      <c r="F1714">
        <v>6.85</v>
      </c>
      <c r="G1714">
        <v>84.2</v>
      </c>
      <c r="H1714">
        <v>4027</v>
      </c>
      <c r="I1714">
        <v>7.54</v>
      </c>
      <c r="J1714">
        <v>152.6</v>
      </c>
      <c r="K1714">
        <v>104</v>
      </c>
      <c r="N1714" s="185"/>
      <c r="O1714" s="185"/>
      <c r="P1714" s="80"/>
      <c r="Q1714" s="80"/>
    </row>
    <row r="1715" spans="1:17" x14ac:dyDescent="0.2">
      <c r="A1715" t="s">
        <v>36</v>
      </c>
      <c r="B1715" s="56">
        <v>41058</v>
      </c>
      <c r="C1715" s="311">
        <v>0.14539351851851853</v>
      </c>
      <c r="D1715">
        <v>0.94399999999999995</v>
      </c>
      <c r="E1715">
        <v>25.39</v>
      </c>
      <c r="F1715">
        <v>6.84</v>
      </c>
      <c r="G1715">
        <v>84</v>
      </c>
      <c r="H1715">
        <v>4029</v>
      </c>
      <c r="I1715">
        <v>7.54</v>
      </c>
      <c r="J1715">
        <v>161.4</v>
      </c>
      <c r="K1715">
        <v>105</v>
      </c>
      <c r="N1715" s="185"/>
      <c r="O1715" s="185"/>
      <c r="P1715" s="80"/>
      <c r="Q1715" s="80"/>
    </row>
    <row r="1716" spans="1:17" x14ac:dyDescent="0.2">
      <c r="B1716" s="56"/>
      <c r="C1716" s="226"/>
      <c r="D1716"/>
      <c r="E1716"/>
      <c r="F1716"/>
      <c r="G1716"/>
      <c r="H1716"/>
      <c r="I1716"/>
      <c r="J1716"/>
      <c r="K1716"/>
      <c r="N1716" s="185"/>
      <c r="O1716" s="185"/>
      <c r="P1716" s="80"/>
      <c r="Q1716" s="80"/>
    </row>
    <row r="1717" spans="1:17" x14ac:dyDescent="0.2">
      <c r="A1717" t="s">
        <v>72</v>
      </c>
      <c r="B1717" s="56">
        <v>41058</v>
      </c>
      <c r="C1717" s="311">
        <v>0.21399305555555556</v>
      </c>
      <c r="D1717">
        <v>9.9000000000000005E-2</v>
      </c>
      <c r="E1717">
        <v>26.18</v>
      </c>
      <c r="F1717">
        <v>5.77</v>
      </c>
      <c r="G1717">
        <v>71.400000000000006</v>
      </c>
      <c r="H1717">
        <v>1786</v>
      </c>
      <c r="I1717">
        <v>7.51</v>
      </c>
      <c r="J1717">
        <v>28.8</v>
      </c>
      <c r="K1717">
        <v>74</v>
      </c>
      <c r="M1717" s="80">
        <v>0.4</v>
      </c>
      <c r="N1717" s="185"/>
      <c r="O1717" s="185"/>
      <c r="P1717" s="80"/>
      <c r="Q1717" s="80"/>
    </row>
    <row r="1718" spans="1:17" x14ac:dyDescent="0.2">
      <c r="A1718" t="s">
        <v>72</v>
      </c>
      <c r="B1718" s="56">
        <v>41058</v>
      </c>
      <c r="C1718" s="311">
        <v>0.21412037037037038</v>
      </c>
      <c r="D1718">
        <v>0.32800000000000001</v>
      </c>
      <c r="E1718">
        <v>26.18</v>
      </c>
      <c r="F1718">
        <v>5.74</v>
      </c>
      <c r="G1718">
        <v>71.099999999999994</v>
      </c>
      <c r="H1718">
        <v>1787</v>
      </c>
      <c r="I1718">
        <v>7.49</v>
      </c>
      <c r="J1718">
        <v>29</v>
      </c>
      <c r="K1718">
        <v>75</v>
      </c>
      <c r="L1718"/>
      <c r="N1718" s="185"/>
      <c r="O1718" s="185"/>
      <c r="P1718" s="80"/>
      <c r="Q1718" s="80"/>
    </row>
    <row r="1719" spans="1:17" x14ac:dyDescent="0.2">
      <c r="A1719" t="s">
        <v>72</v>
      </c>
      <c r="B1719" s="56">
        <v>41058</v>
      </c>
      <c r="C1719" s="311">
        <v>0.2142361111111111</v>
      </c>
      <c r="D1719">
        <v>0.66100000000000003</v>
      </c>
      <c r="E1719">
        <v>26.18</v>
      </c>
      <c r="F1719">
        <v>5.72</v>
      </c>
      <c r="G1719">
        <v>70.8</v>
      </c>
      <c r="H1719">
        <v>1788</v>
      </c>
      <c r="I1719">
        <v>7.47</v>
      </c>
      <c r="J1719">
        <v>30.3</v>
      </c>
      <c r="K1719">
        <v>76</v>
      </c>
      <c r="L1719"/>
      <c r="N1719" s="185"/>
      <c r="O1719" s="185"/>
      <c r="P1719" s="80"/>
      <c r="Q1719" s="80"/>
    </row>
    <row r="1720" spans="1:17" x14ac:dyDescent="0.2">
      <c r="N1720" s="185"/>
      <c r="O1720" s="185"/>
      <c r="P1720" s="80"/>
      <c r="Q1720" s="80"/>
    </row>
    <row r="1721" spans="1:17" x14ac:dyDescent="0.2">
      <c r="A1721" t="s">
        <v>55</v>
      </c>
      <c r="B1721" s="56">
        <v>41059</v>
      </c>
      <c r="C1721" s="311">
        <v>0.44481481481481483</v>
      </c>
      <c r="D1721">
        <v>0.20200000000000001</v>
      </c>
      <c r="E1721">
        <v>26.31</v>
      </c>
      <c r="F1721">
        <v>11.91</v>
      </c>
      <c r="G1721">
        <v>189.8</v>
      </c>
      <c r="H1721">
        <v>66753</v>
      </c>
      <c r="I1721">
        <v>8.49</v>
      </c>
      <c r="J1721">
        <v>3.3</v>
      </c>
      <c r="K1721" s="251" t="s">
        <v>98</v>
      </c>
      <c r="M1721" s="80">
        <v>0.7</v>
      </c>
      <c r="N1721" s="259">
        <v>59.119840000000011</v>
      </c>
      <c r="O1721" s="260">
        <v>62.124759999999995</v>
      </c>
      <c r="P1721" s="186">
        <v>1.3726315789473686</v>
      </c>
      <c r="Q1721" s="186">
        <v>1.4165803108808288</v>
      </c>
    </row>
    <row r="1722" spans="1:17" x14ac:dyDescent="0.2">
      <c r="A1722" t="s">
        <v>55</v>
      </c>
      <c r="B1722" s="56">
        <v>41059</v>
      </c>
      <c r="C1722" s="311">
        <v>0.44450231481481484</v>
      </c>
      <c r="D1722">
        <v>1.026</v>
      </c>
      <c r="E1722">
        <v>25.64</v>
      </c>
      <c r="F1722">
        <v>11.49</v>
      </c>
      <c r="G1722">
        <v>181</v>
      </c>
      <c r="H1722">
        <v>66639</v>
      </c>
      <c r="I1722">
        <v>8.48</v>
      </c>
      <c r="J1722">
        <v>3.9</v>
      </c>
      <c r="K1722" s="251" t="s">
        <v>98</v>
      </c>
      <c r="L1722"/>
      <c r="N1722" s="143"/>
      <c r="O1722" s="185"/>
      <c r="P1722" s="80"/>
      <c r="Q1722" s="80"/>
    </row>
    <row r="1723" spans="1:17" x14ac:dyDescent="0.2">
      <c r="A1723" t="s">
        <v>55</v>
      </c>
      <c r="B1723" s="56">
        <v>41059</v>
      </c>
      <c r="C1723" s="311">
        <v>0.44388888888888894</v>
      </c>
      <c r="D1723">
        <v>2.0219999999999998</v>
      </c>
      <c r="E1723">
        <v>25.5</v>
      </c>
      <c r="F1723">
        <v>9.2899999999999991</v>
      </c>
      <c r="G1723">
        <v>146</v>
      </c>
      <c r="H1723">
        <v>66604</v>
      </c>
      <c r="I1723">
        <v>8.4499999999999993</v>
      </c>
      <c r="J1723">
        <v>2.7</v>
      </c>
      <c r="K1723" s="251" t="s">
        <v>98</v>
      </c>
      <c r="L1723"/>
      <c r="N1723" s="185"/>
      <c r="O1723" s="185"/>
      <c r="P1723" s="80"/>
      <c r="Q1723" s="80"/>
    </row>
    <row r="1724" spans="1:17" x14ac:dyDescent="0.2">
      <c r="A1724" t="s">
        <v>55</v>
      </c>
      <c r="B1724" s="56">
        <v>41059</v>
      </c>
      <c r="C1724" s="311">
        <v>0.44337962962962968</v>
      </c>
      <c r="D1724">
        <v>2.9980000000000002</v>
      </c>
      <c r="E1724">
        <v>25.47</v>
      </c>
      <c r="F1724">
        <v>8.64</v>
      </c>
      <c r="G1724">
        <v>135.69999999999999</v>
      </c>
      <c r="H1724">
        <v>66587</v>
      </c>
      <c r="I1724">
        <v>8.44</v>
      </c>
      <c r="J1724">
        <v>2.6</v>
      </c>
      <c r="K1724" s="251" t="s">
        <v>98</v>
      </c>
      <c r="L1724"/>
      <c r="N1724" s="185"/>
      <c r="O1724" s="185"/>
      <c r="P1724" s="80"/>
      <c r="Q1724" s="80"/>
    </row>
    <row r="1725" spans="1:17" x14ac:dyDescent="0.2">
      <c r="A1725" t="s">
        <v>55</v>
      </c>
      <c r="B1725" s="56">
        <v>41059</v>
      </c>
      <c r="C1725" s="311">
        <v>0.44300925925925921</v>
      </c>
      <c r="D1725">
        <v>4.01</v>
      </c>
      <c r="E1725">
        <v>25.42</v>
      </c>
      <c r="F1725">
        <v>8.07</v>
      </c>
      <c r="G1725">
        <v>126.5</v>
      </c>
      <c r="H1725">
        <v>66577</v>
      </c>
      <c r="I1725">
        <v>8.43</v>
      </c>
      <c r="J1725">
        <v>2.5</v>
      </c>
      <c r="K1725" s="251" t="s">
        <v>98</v>
      </c>
      <c r="L1725"/>
      <c r="N1725" s="185"/>
      <c r="O1725" s="185"/>
      <c r="P1725" s="80"/>
      <c r="Q1725" s="80"/>
    </row>
    <row r="1726" spans="1:17" x14ac:dyDescent="0.2">
      <c r="A1726" t="s">
        <v>55</v>
      </c>
      <c r="B1726" s="56">
        <v>41059</v>
      </c>
      <c r="C1726" s="311">
        <v>0.4425694444444444</v>
      </c>
      <c r="D1726">
        <v>4.9939999999999998</v>
      </c>
      <c r="E1726">
        <v>25.32</v>
      </c>
      <c r="F1726">
        <v>7.35</v>
      </c>
      <c r="G1726">
        <v>115</v>
      </c>
      <c r="H1726">
        <v>66561</v>
      </c>
      <c r="I1726">
        <v>8.41</v>
      </c>
      <c r="J1726">
        <v>2.1</v>
      </c>
      <c r="K1726" s="251" t="s">
        <v>98</v>
      </c>
      <c r="L1726"/>
      <c r="N1726" s="185"/>
      <c r="O1726" s="185"/>
      <c r="P1726" s="80"/>
      <c r="Q1726" s="80"/>
    </row>
    <row r="1727" spans="1:17" x14ac:dyDescent="0.2">
      <c r="A1727" t="s">
        <v>55</v>
      </c>
      <c r="B1727" s="56">
        <v>41059</v>
      </c>
      <c r="C1727" s="311">
        <v>0.44224537037037037</v>
      </c>
      <c r="D1727">
        <v>6.0460000000000003</v>
      </c>
      <c r="E1727">
        <v>25.15</v>
      </c>
      <c r="F1727">
        <v>6.82</v>
      </c>
      <c r="G1727">
        <v>106.4</v>
      </c>
      <c r="H1727">
        <v>66537</v>
      </c>
      <c r="I1727">
        <v>8.4</v>
      </c>
      <c r="J1727">
        <v>1.8</v>
      </c>
      <c r="K1727" s="251" t="s">
        <v>98</v>
      </c>
      <c r="L1727"/>
      <c r="N1727" s="258"/>
      <c r="O1727" s="185"/>
      <c r="P1727" s="80"/>
      <c r="Q1727" s="80"/>
    </row>
    <row r="1728" spans="1:17" x14ac:dyDescent="0.2">
      <c r="A1728" t="s">
        <v>55</v>
      </c>
      <c r="B1728" s="56">
        <v>41059</v>
      </c>
      <c r="C1728" s="311">
        <v>0.4415162037037037</v>
      </c>
      <c r="D1728">
        <v>6.984</v>
      </c>
      <c r="E1728">
        <v>25.02</v>
      </c>
      <c r="F1728">
        <v>5.56</v>
      </c>
      <c r="G1728">
        <v>86.6</v>
      </c>
      <c r="H1728">
        <v>66486</v>
      </c>
      <c r="I1728">
        <v>8.39</v>
      </c>
      <c r="J1728">
        <v>1.2</v>
      </c>
      <c r="K1728" s="251" t="s">
        <v>98</v>
      </c>
      <c r="L1728"/>
      <c r="N1728" s="258"/>
      <c r="O1728" s="185"/>
      <c r="P1728" s="80"/>
      <c r="Q1728" s="80"/>
    </row>
    <row r="1729" spans="1:17" x14ac:dyDescent="0.2">
      <c r="A1729" t="s">
        <v>55</v>
      </c>
      <c r="B1729" s="56">
        <v>41059</v>
      </c>
      <c r="C1729" s="311">
        <v>0.44093749999999998</v>
      </c>
      <c r="D1729">
        <v>7.9649999999999999</v>
      </c>
      <c r="E1729">
        <v>24.91</v>
      </c>
      <c r="F1729">
        <v>0.15</v>
      </c>
      <c r="G1729">
        <v>2.4</v>
      </c>
      <c r="H1729">
        <v>66450</v>
      </c>
      <c r="I1729">
        <v>8.4</v>
      </c>
      <c r="J1729">
        <v>2.5</v>
      </c>
      <c r="K1729" s="251" t="s">
        <v>98</v>
      </c>
      <c r="L1729"/>
      <c r="N1729" s="258"/>
      <c r="O1729" s="185"/>
      <c r="P1729" s="80"/>
      <c r="Q1729" s="80"/>
    </row>
    <row r="1730" spans="1:17" x14ac:dyDescent="0.2">
      <c r="A1730" t="s">
        <v>55</v>
      </c>
      <c r="B1730" s="56">
        <v>41059</v>
      </c>
      <c r="C1730" s="311">
        <v>0.44065972222222222</v>
      </c>
      <c r="D1730">
        <v>9.0009999999999994</v>
      </c>
      <c r="E1730">
        <v>24.1</v>
      </c>
      <c r="F1730">
        <v>0.16</v>
      </c>
      <c r="G1730">
        <v>2.4</v>
      </c>
      <c r="H1730">
        <v>66350</v>
      </c>
      <c r="I1730">
        <v>8.2799999999999994</v>
      </c>
      <c r="J1730">
        <v>2.5</v>
      </c>
      <c r="K1730" s="251" t="s">
        <v>98</v>
      </c>
      <c r="L1730"/>
      <c r="N1730" s="258"/>
      <c r="O1730" s="185"/>
      <c r="P1730" s="80"/>
      <c r="Q1730" s="80"/>
    </row>
    <row r="1731" spans="1:17" x14ac:dyDescent="0.2">
      <c r="A1731" t="s">
        <v>55</v>
      </c>
      <c r="B1731" s="56">
        <v>41059</v>
      </c>
      <c r="C1731" s="311">
        <v>0.44042824074074072</v>
      </c>
      <c r="D1731">
        <v>10.007999999999999</v>
      </c>
      <c r="E1731">
        <v>23.76</v>
      </c>
      <c r="F1731">
        <v>0.14000000000000001</v>
      </c>
      <c r="G1731">
        <v>2.1</v>
      </c>
      <c r="H1731">
        <v>66269</v>
      </c>
      <c r="I1731">
        <v>8.25</v>
      </c>
      <c r="J1731">
        <v>1.6</v>
      </c>
      <c r="K1731" s="251" t="s">
        <v>98</v>
      </c>
      <c r="L1731"/>
      <c r="N1731" s="258"/>
      <c r="O1731" s="185"/>
      <c r="P1731" s="80"/>
      <c r="Q1731" s="80"/>
    </row>
    <row r="1732" spans="1:17" x14ac:dyDescent="0.2">
      <c r="A1732" t="s">
        <v>55</v>
      </c>
      <c r="B1732" s="56">
        <v>41059</v>
      </c>
      <c r="C1732" s="311">
        <v>0.44005787037037036</v>
      </c>
      <c r="D1732">
        <v>10.973000000000001</v>
      </c>
      <c r="E1732">
        <v>23.71</v>
      </c>
      <c r="F1732">
        <v>0.15</v>
      </c>
      <c r="G1732">
        <v>2.2999999999999998</v>
      </c>
      <c r="H1732">
        <v>66267</v>
      </c>
      <c r="I1732">
        <v>8.25</v>
      </c>
      <c r="J1732">
        <v>1.5</v>
      </c>
      <c r="K1732" s="251" t="s">
        <v>98</v>
      </c>
      <c r="L1732"/>
      <c r="N1732" s="258"/>
      <c r="O1732" s="185"/>
      <c r="P1732" s="80"/>
      <c r="Q1732" s="80"/>
    </row>
    <row r="1733" spans="1:17" x14ac:dyDescent="0.2">
      <c r="A1733" t="s">
        <v>55</v>
      </c>
      <c r="B1733" s="56">
        <v>41059</v>
      </c>
      <c r="C1733" s="311">
        <v>0.43939814814814815</v>
      </c>
      <c r="D1733">
        <v>11.93</v>
      </c>
      <c r="E1733">
        <v>23.34</v>
      </c>
      <c r="F1733">
        <v>0.18</v>
      </c>
      <c r="G1733">
        <v>2.7</v>
      </c>
      <c r="H1733">
        <v>66249</v>
      </c>
      <c r="I1733">
        <v>8.2100000000000009</v>
      </c>
      <c r="J1733">
        <v>2.2000000000000002</v>
      </c>
      <c r="K1733" s="251" t="s">
        <v>98</v>
      </c>
      <c r="L1733"/>
      <c r="N1733" s="185"/>
      <c r="O1733" s="185"/>
      <c r="P1733" s="80"/>
      <c r="Q1733" s="80"/>
    </row>
    <row r="1734" spans="1:17" x14ac:dyDescent="0.2">
      <c r="A1734" t="s">
        <v>55</v>
      </c>
      <c r="B1734" s="56">
        <v>41059</v>
      </c>
      <c r="C1734" s="311">
        <v>0.43861111111111112</v>
      </c>
      <c r="D1734">
        <v>13.058999999999999</v>
      </c>
      <c r="E1734">
        <v>22.22</v>
      </c>
      <c r="F1734">
        <v>0.28999999999999998</v>
      </c>
      <c r="G1734">
        <v>4.3</v>
      </c>
      <c r="H1734">
        <v>66301</v>
      </c>
      <c r="I1734">
        <v>8.15</v>
      </c>
      <c r="J1734">
        <v>1.1000000000000001</v>
      </c>
      <c r="K1734" s="251" t="s">
        <v>98</v>
      </c>
      <c r="L1734"/>
      <c r="N1734" s="185"/>
      <c r="O1734" s="185"/>
      <c r="P1734" s="80"/>
      <c r="Q1734" s="80"/>
    </row>
    <row r="1735" spans="1:17" x14ac:dyDescent="0.2">
      <c r="A1735" t="s">
        <v>55</v>
      </c>
      <c r="B1735" s="56">
        <v>41059</v>
      </c>
      <c r="C1735" s="311">
        <v>0.43886574074074075</v>
      </c>
      <c r="D1735">
        <v>13.706</v>
      </c>
      <c r="E1735">
        <v>21.26</v>
      </c>
      <c r="F1735">
        <v>0.23</v>
      </c>
      <c r="G1735">
        <v>3.3</v>
      </c>
      <c r="H1735">
        <v>66030</v>
      </c>
      <c r="I1735">
        <v>8.08</v>
      </c>
      <c r="J1735">
        <v>1.8</v>
      </c>
      <c r="K1735" s="251" t="s">
        <v>98</v>
      </c>
      <c r="L1735"/>
      <c r="N1735" s="185"/>
      <c r="O1735" s="185"/>
      <c r="P1735" s="80"/>
      <c r="Q1735" s="80"/>
    </row>
    <row r="1736" spans="1:17" x14ac:dyDescent="0.2">
      <c r="N1736" s="185"/>
      <c r="O1736" s="185"/>
      <c r="P1736" s="80"/>
      <c r="Q1736" s="80"/>
    </row>
    <row r="1737" spans="1:17" x14ac:dyDescent="0.2">
      <c r="A1737" t="s">
        <v>58</v>
      </c>
      <c r="B1737" s="56">
        <v>41059</v>
      </c>
      <c r="C1737" s="311">
        <v>0.41828703703703707</v>
      </c>
      <c r="D1737">
        <v>0.13400000000000001</v>
      </c>
      <c r="E1737">
        <v>27.91</v>
      </c>
      <c r="F1737">
        <v>17.12</v>
      </c>
      <c r="G1737">
        <v>279.7</v>
      </c>
      <c r="H1737">
        <v>66754</v>
      </c>
      <c r="I1737">
        <v>8.6199999999999992</v>
      </c>
      <c r="J1737">
        <v>2</v>
      </c>
      <c r="K1737" s="251" t="s">
        <v>98</v>
      </c>
      <c r="M1737" s="143">
        <v>1</v>
      </c>
      <c r="N1737" s="259">
        <v>22.059720000000006</v>
      </c>
      <c r="O1737" s="259">
        <v>26.509239999999998</v>
      </c>
      <c r="P1737" s="186">
        <v>1.328767123287671</v>
      </c>
      <c r="Q1737" s="186">
        <v>1.4254278728606355</v>
      </c>
    </row>
    <row r="1738" spans="1:17" x14ac:dyDescent="0.2">
      <c r="A1738" t="s">
        <v>58</v>
      </c>
      <c r="B1738" s="56">
        <v>41059</v>
      </c>
      <c r="C1738" s="311">
        <v>0.41796296296296293</v>
      </c>
      <c r="D1738">
        <v>1.0349999999999999</v>
      </c>
      <c r="E1738">
        <v>26.62</v>
      </c>
      <c r="F1738">
        <v>15.52</v>
      </c>
      <c r="G1738">
        <v>248.4</v>
      </c>
      <c r="H1738">
        <v>66637</v>
      </c>
      <c r="I1738">
        <v>8.57</v>
      </c>
      <c r="J1738">
        <v>2.8</v>
      </c>
      <c r="K1738" s="251" t="s">
        <v>98</v>
      </c>
      <c r="N1738" s="143"/>
      <c r="O1738" s="185"/>
      <c r="P1738" s="80"/>
      <c r="Q1738" s="80"/>
    </row>
    <row r="1739" spans="1:17" x14ac:dyDescent="0.2">
      <c r="A1739" t="s">
        <v>58</v>
      </c>
      <c r="B1739" s="56">
        <v>41059</v>
      </c>
      <c r="C1739" s="311">
        <v>0.41733796296296299</v>
      </c>
      <c r="D1739">
        <v>2.008</v>
      </c>
      <c r="E1739">
        <v>26.06</v>
      </c>
      <c r="F1739">
        <v>9.61</v>
      </c>
      <c r="G1739">
        <v>152.30000000000001</v>
      </c>
      <c r="H1739">
        <v>66520</v>
      </c>
      <c r="I1739">
        <v>8.52</v>
      </c>
      <c r="J1739">
        <v>2.2999999999999998</v>
      </c>
      <c r="K1739" s="251" t="s">
        <v>98</v>
      </c>
      <c r="N1739" s="185"/>
      <c r="O1739" s="185"/>
      <c r="P1739" s="80"/>
      <c r="Q1739" s="80"/>
    </row>
    <row r="1740" spans="1:17" x14ac:dyDescent="0.2">
      <c r="A1740" t="s">
        <v>58</v>
      </c>
      <c r="B1740" s="56">
        <v>41059</v>
      </c>
      <c r="C1740" s="311">
        <v>0.4168634259259259</v>
      </c>
      <c r="D1740">
        <v>3.0150000000000001</v>
      </c>
      <c r="E1740">
        <v>24.51</v>
      </c>
      <c r="F1740">
        <v>3.46</v>
      </c>
      <c r="G1740">
        <v>53.4</v>
      </c>
      <c r="H1740">
        <v>66448</v>
      </c>
      <c r="I1740">
        <v>8.36</v>
      </c>
      <c r="J1740">
        <v>1.1000000000000001</v>
      </c>
      <c r="K1740" s="251" t="s">
        <v>98</v>
      </c>
      <c r="N1740" s="185"/>
      <c r="O1740" s="185"/>
      <c r="P1740" s="80"/>
      <c r="Q1740" s="80"/>
    </row>
    <row r="1741" spans="1:17" x14ac:dyDescent="0.2">
      <c r="A1741" t="s">
        <v>58</v>
      </c>
      <c r="B1741" s="56">
        <v>41059</v>
      </c>
      <c r="C1741" s="311">
        <v>0.41625000000000001</v>
      </c>
      <c r="D1741">
        <v>4.008</v>
      </c>
      <c r="E1741">
        <v>23.88</v>
      </c>
      <c r="F1741">
        <v>0.66</v>
      </c>
      <c r="G1741">
        <v>10.1</v>
      </c>
      <c r="H1741">
        <v>66366</v>
      </c>
      <c r="I1741">
        <v>8.33</v>
      </c>
      <c r="J1741">
        <v>0.8</v>
      </c>
      <c r="K1741" s="251" t="s">
        <v>98</v>
      </c>
      <c r="N1741" s="185"/>
      <c r="O1741" s="185"/>
      <c r="P1741" s="80"/>
      <c r="Q1741" s="80"/>
    </row>
    <row r="1742" spans="1:17" x14ac:dyDescent="0.2">
      <c r="A1742" t="s">
        <v>58</v>
      </c>
      <c r="B1742" s="56">
        <v>41059</v>
      </c>
      <c r="C1742" s="311">
        <v>0.41596064814814815</v>
      </c>
      <c r="D1742">
        <v>4.944</v>
      </c>
      <c r="E1742">
        <v>23.74</v>
      </c>
      <c r="F1742">
        <v>0.17</v>
      </c>
      <c r="G1742">
        <v>2.7</v>
      </c>
      <c r="H1742">
        <v>66312</v>
      </c>
      <c r="I1742">
        <v>8.3000000000000007</v>
      </c>
      <c r="J1742">
        <v>1.1000000000000001</v>
      </c>
      <c r="K1742" s="251" t="s">
        <v>98</v>
      </c>
      <c r="N1742" s="185"/>
      <c r="O1742" s="185"/>
      <c r="P1742" s="80"/>
      <c r="Q1742" s="80"/>
    </row>
    <row r="1743" spans="1:17" x14ac:dyDescent="0.2">
      <c r="A1743" t="s">
        <v>58</v>
      </c>
      <c r="B1743" s="56">
        <v>41059</v>
      </c>
      <c r="C1743" s="311">
        <v>0.41549768518518521</v>
      </c>
      <c r="D1743">
        <v>5.9649999999999999</v>
      </c>
      <c r="E1743">
        <v>23.6</v>
      </c>
      <c r="F1743">
        <v>0.15</v>
      </c>
      <c r="G1743">
        <v>2.2999999999999998</v>
      </c>
      <c r="H1743">
        <v>66295</v>
      </c>
      <c r="I1743">
        <v>8.2899999999999991</v>
      </c>
      <c r="J1743">
        <v>1.1000000000000001</v>
      </c>
      <c r="K1743" s="251" t="s">
        <v>98</v>
      </c>
      <c r="N1743" s="185"/>
      <c r="O1743" s="185"/>
      <c r="P1743" s="80"/>
      <c r="Q1743" s="80"/>
    </row>
    <row r="1744" spans="1:17" x14ac:dyDescent="0.2">
      <c r="A1744" t="s">
        <v>58</v>
      </c>
      <c r="B1744" s="56">
        <v>41059</v>
      </c>
      <c r="C1744" s="311">
        <v>0.41501157407407407</v>
      </c>
      <c r="D1744">
        <v>6.9539999999999997</v>
      </c>
      <c r="E1744">
        <v>23.53</v>
      </c>
      <c r="F1744">
        <v>0.17</v>
      </c>
      <c r="G1744">
        <v>2.6</v>
      </c>
      <c r="H1744">
        <v>66277</v>
      </c>
      <c r="I1744">
        <v>8.2799999999999994</v>
      </c>
      <c r="J1744">
        <v>1.6</v>
      </c>
      <c r="K1744" s="251" t="s">
        <v>98</v>
      </c>
      <c r="N1744" s="185"/>
      <c r="O1744" s="185"/>
      <c r="P1744" s="80"/>
      <c r="Q1744" s="80"/>
    </row>
    <row r="1745" spans="1:17" x14ac:dyDescent="0.2">
      <c r="A1745" t="s">
        <v>58</v>
      </c>
      <c r="B1745" s="56">
        <v>41059</v>
      </c>
      <c r="C1745" s="311">
        <v>0.41437499999999999</v>
      </c>
      <c r="D1745">
        <v>7.952</v>
      </c>
      <c r="E1745">
        <v>23.54</v>
      </c>
      <c r="F1745">
        <v>0.28000000000000003</v>
      </c>
      <c r="G1745">
        <v>4.2</v>
      </c>
      <c r="H1745">
        <v>66218</v>
      </c>
      <c r="I1745">
        <v>8.27</v>
      </c>
      <c r="J1745">
        <v>1.7</v>
      </c>
      <c r="K1745" s="251" t="s">
        <v>98</v>
      </c>
      <c r="N1745" s="185"/>
      <c r="O1745" s="185"/>
      <c r="P1745" s="80"/>
      <c r="Q1745" s="80"/>
    </row>
    <row r="1746" spans="1:17" x14ac:dyDescent="0.2">
      <c r="A1746" t="s">
        <v>58</v>
      </c>
      <c r="B1746" s="56">
        <v>41059</v>
      </c>
      <c r="C1746" s="311">
        <v>0.41398148148148151</v>
      </c>
      <c r="D1746">
        <v>9.0310000000000006</v>
      </c>
      <c r="E1746">
        <v>23.51</v>
      </c>
      <c r="F1746">
        <v>1.1100000000000001</v>
      </c>
      <c r="G1746">
        <v>16.899999999999999</v>
      </c>
      <c r="H1746">
        <v>66150</v>
      </c>
      <c r="I1746">
        <v>8.26</v>
      </c>
      <c r="J1746">
        <v>2.2999999999999998</v>
      </c>
      <c r="K1746" s="251" t="s">
        <v>98</v>
      </c>
      <c r="N1746" s="185"/>
      <c r="O1746" s="185"/>
      <c r="P1746" s="80"/>
      <c r="Q1746" s="80"/>
    </row>
    <row r="1747" spans="1:17" x14ac:dyDescent="0.2">
      <c r="A1747" t="s">
        <v>58</v>
      </c>
      <c r="B1747" s="56">
        <v>41059</v>
      </c>
      <c r="C1747" s="311">
        <v>0.41275462962962961</v>
      </c>
      <c r="D1747">
        <v>9.9969999999999999</v>
      </c>
      <c r="E1747">
        <v>23.45</v>
      </c>
      <c r="F1747">
        <v>0.56000000000000005</v>
      </c>
      <c r="G1747">
        <v>8.4</v>
      </c>
      <c r="H1747">
        <v>66069</v>
      </c>
      <c r="I1747">
        <v>8.27</v>
      </c>
      <c r="J1747">
        <v>2.2999999999999998</v>
      </c>
      <c r="K1747" s="251" t="s">
        <v>98</v>
      </c>
      <c r="N1747" s="185"/>
      <c r="O1747" s="185"/>
      <c r="P1747" s="80"/>
      <c r="Q1747" s="80"/>
    </row>
    <row r="1748" spans="1:17" x14ac:dyDescent="0.2">
      <c r="A1748" t="s">
        <v>58</v>
      </c>
      <c r="B1748" s="56">
        <v>41059</v>
      </c>
      <c r="C1748" s="311">
        <v>0.41339120370370369</v>
      </c>
      <c r="D1748">
        <v>10.956</v>
      </c>
      <c r="E1748">
        <v>23.33</v>
      </c>
      <c r="F1748">
        <v>1.81</v>
      </c>
      <c r="G1748">
        <v>27.5</v>
      </c>
      <c r="H1748">
        <v>66395</v>
      </c>
      <c r="I1748">
        <v>8.31</v>
      </c>
      <c r="J1748">
        <v>4</v>
      </c>
      <c r="K1748" s="251" t="s">
        <v>98</v>
      </c>
      <c r="N1748" s="185"/>
      <c r="O1748" s="185"/>
      <c r="P1748" s="80"/>
      <c r="Q1748" s="80"/>
    </row>
    <row r="1749" spans="1:17" x14ac:dyDescent="0.2">
      <c r="A1749" t="s">
        <v>58</v>
      </c>
      <c r="B1749" s="56">
        <v>41059</v>
      </c>
      <c r="C1749" s="311">
        <v>0.41212962962962968</v>
      </c>
      <c r="D1749">
        <v>11.635</v>
      </c>
      <c r="E1749">
        <v>23.31</v>
      </c>
      <c r="F1749">
        <v>1.87</v>
      </c>
      <c r="G1749">
        <v>28.3</v>
      </c>
      <c r="H1749">
        <v>66104</v>
      </c>
      <c r="I1749">
        <v>8.3000000000000007</v>
      </c>
      <c r="J1749">
        <v>24</v>
      </c>
      <c r="K1749" s="251" t="s">
        <v>98</v>
      </c>
      <c r="N1749" s="185"/>
      <c r="O1749" s="185"/>
      <c r="P1749" s="80"/>
      <c r="Q1749" s="80"/>
    </row>
    <row r="1750" spans="1:17" x14ac:dyDescent="0.2">
      <c r="M1750" s="81"/>
      <c r="N1750" s="185"/>
      <c r="O1750" s="185"/>
      <c r="P1750" s="80"/>
      <c r="Q1750" s="80"/>
    </row>
    <row r="1751" spans="1:17" x14ac:dyDescent="0.2">
      <c r="A1751" t="s">
        <v>61</v>
      </c>
      <c r="B1751" s="56">
        <v>41059</v>
      </c>
      <c r="C1751" s="311">
        <v>0.39053240740740741</v>
      </c>
      <c r="D1751">
        <v>0.16600000000000001</v>
      </c>
      <c r="E1751">
        <v>25.71</v>
      </c>
      <c r="F1751">
        <v>11.74</v>
      </c>
      <c r="G1751">
        <v>184.8</v>
      </c>
      <c r="H1751">
        <v>66395</v>
      </c>
      <c r="I1751">
        <v>8.4700000000000006</v>
      </c>
      <c r="J1751">
        <v>2.4</v>
      </c>
      <c r="K1751" s="251" t="s">
        <v>98</v>
      </c>
      <c r="M1751" s="80">
        <v>0.8</v>
      </c>
      <c r="N1751" s="259">
        <v>50.409600000000005</v>
      </c>
      <c r="O1751" s="259">
        <v>54.720066666666661</v>
      </c>
      <c r="P1751" s="186">
        <v>1.4871220604703246</v>
      </c>
      <c r="Q1751" s="186">
        <v>1.4865979381443299</v>
      </c>
    </row>
    <row r="1752" spans="1:17" x14ac:dyDescent="0.2">
      <c r="A1752" t="s">
        <v>61</v>
      </c>
      <c r="B1752" s="56">
        <v>41059</v>
      </c>
      <c r="C1752" s="311">
        <v>0.38986111111111116</v>
      </c>
      <c r="D1752">
        <v>1.0169999999999999</v>
      </c>
      <c r="E1752">
        <v>25.35</v>
      </c>
      <c r="F1752">
        <v>11.37</v>
      </c>
      <c r="G1752">
        <v>178.1</v>
      </c>
      <c r="H1752">
        <v>66358</v>
      </c>
      <c r="I1752">
        <v>8.4700000000000006</v>
      </c>
      <c r="J1752">
        <v>2.2000000000000002</v>
      </c>
      <c r="K1752" s="251" t="s">
        <v>98</v>
      </c>
      <c r="L1752"/>
      <c r="N1752" s="143"/>
      <c r="O1752" s="185"/>
      <c r="P1752" s="80"/>
      <c r="Q1752" s="80"/>
    </row>
    <row r="1753" spans="1:17" x14ac:dyDescent="0.2">
      <c r="A1753" t="s">
        <v>61</v>
      </c>
      <c r="B1753" s="56">
        <v>41059</v>
      </c>
      <c r="C1753" s="311">
        <v>0.38951388888888888</v>
      </c>
      <c r="D1753">
        <v>1.954</v>
      </c>
      <c r="E1753">
        <v>25.17</v>
      </c>
      <c r="F1753">
        <v>10.28</v>
      </c>
      <c r="G1753">
        <v>160.4</v>
      </c>
      <c r="H1753">
        <v>66351</v>
      </c>
      <c r="I1753">
        <v>8.4499999999999993</v>
      </c>
      <c r="J1753">
        <v>2</v>
      </c>
      <c r="K1753" s="251" t="s">
        <v>98</v>
      </c>
      <c r="L1753"/>
      <c r="N1753" s="185"/>
      <c r="O1753" s="185"/>
      <c r="P1753" s="80"/>
      <c r="Q1753" s="80"/>
    </row>
    <row r="1754" spans="1:17" x14ac:dyDescent="0.2">
      <c r="A1754" t="s">
        <v>61</v>
      </c>
      <c r="B1754" s="56">
        <v>41059</v>
      </c>
      <c r="C1754" s="311">
        <v>0.38894675925925926</v>
      </c>
      <c r="D1754">
        <v>3.044</v>
      </c>
      <c r="E1754">
        <v>24.95</v>
      </c>
      <c r="F1754">
        <v>8.33</v>
      </c>
      <c r="G1754">
        <v>129.6</v>
      </c>
      <c r="H1754">
        <v>66344</v>
      </c>
      <c r="I1754">
        <v>8.41</v>
      </c>
      <c r="J1754">
        <v>1.6</v>
      </c>
      <c r="K1754" s="251" t="s">
        <v>98</v>
      </c>
      <c r="L1754"/>
      <c r="N1754" s="185"/>
      <c r="O1754" s="185"/>
      <c r="P1754" s="80"/>
      <c r="Q1754" s="80"/>
    </row>
    <row r="1755" spans="1:17" x14ac:dyDescent="0.2">
      <c r="A1755" t="s">
        <v>61</v>
      </c>
      <c r="B1755" s="56">
        <v>41059</v>
      </c>
      <c r="C1755" s="311">
        <v>0.38815972222222223</v>
      </c>
      <c r="D1755">
        <v>4.0010000000000003</v>
      </c>
      <c r="E1755">
        <v>24.58</v>
      </c>
      <c r="F1755">
        <v>4.46</v>
      </c>
      <c r="G1755">
        <v>68.900000000000006</v>
      </c>
      <c r="H1755">
        <v>66320</v>
      </c>
      <c r="I1755">
        <v>8.36</v>
      </c>
      <c r="J1755">
        <v>2.1</v>
      </c>
      <c r="K1755" s="251" t="s">
        <v>98</v>
      </c>
      <c r="L1755"/>
      <c r="N1755" s="185"/>
      <c r="O1755" s="185"/>
      <c r="P1755" s="80"/>
      <c r="Q1755" s="80"/>
    </row>
    <row r="1756" spans="1:17" x14ac:dyDescent="0.2">
      <c r="A1756" t="s">
        <v>61</v>
      </c>
      <c r="B1756" s="56">
        <v>41059</v>
      </c>
      <c r="C1756" s="311">
        <v>0.38770833333333332</v>
      </c>
      <c r="D1756">
        <v>5.0019999999999998</v>
      </c>
      <c r="E1756">
        <v>23.97</v>
      </c>
      <c r="F1756">
        <v>1.84</v>
      </c>
      <c r="G1756">
        <v>28.2</v>
      </c>
      <c r="H1756">
        <v>66217</v>
      </c>
      <c r="I1756">
        <v>8.2799999999999994</v>
      </c>
      <c r="J1756">
        <v>0.9</v>
      </c>
      <c r="K1756" s="251" t="s">
        <v>98</v>
      </c>
      <c r="L1756"/>
      <c r="N1756" s="185"/>
      <c r="O1756" s="185"/>
      <c r="P1756" s="80"/>
      <c r="Q1756" s="80"/>
    </row>
    <row r="1757" spans="1:17" x14ac:dyDescent="0.2">
      <c r="A1757" t="s">
        <v>61</v>
      </c>
      <c r="B1757" s="56">
        <v>41059</v>
      </c>
      <c r="C1757" s="311">
        <v>0.38728009259259261</v>
      </c>
      <c r="D1757">
        <v>5.9939999999999998</v>
      </c>
      <c r="E1757">
        <v>23.9</v>
      </c>
      <c r="F1757">
        <v>1.78</v>
      </c>
      <c r="G1757">
        <v>27.2</v>
      </c>
      <c r="H1757">
        <v>66228</v>
      </c>
      <c r="I1757">
        <v>8.26</v>
      </c>
      <c r="J1757">
        <v>0.8</v>
      </c>
      <c r="K1757" s="251" t="s">
        <v>98</v>
      </c>
      <c r="L1757"/>
      <c r="N1757" s="185"/>
      <c r="O1757" s="185"/>
      <c r="P1757" s="80"/>
      <c r="Q1757" s="80"/>
    </row>
    <row r="1758" spans="1:17" x14ac:dyDescent="0.2">
      <c r="A1758" t="s">
        <v>61</v>
      </c>
      <c r="B1758" s="56">
        <v>41059</v>
      </c>
      <c r="C1758" s="311">
        <v>0.38700231481481479</v>
      </c>
      <c r="D1758">
        <v>7.0350000000000001</v>
      </c>
      <c r="E1758">
        <v>23.8</v>
      </c>
      <c r="F1758">
        <v>1.6</v>
      </c>
      <c r="G1758">
        <v>24.4</v>
      </c>
      <c r="H1758">
        <v>66197</v>
      </c>
      <c r="I1758">
        <v>8.26</v>
      </c>
      <c r="J1758">
        <v>1.4</v>
      </c>
      <c r="K1758" s="251" t="s">
        <v>98</v>
      </c>
      <c r="L1758"/>
      <c r="N1758" s="185"/>
      <c r="O1758" s="185"/>
      <c r="P1758" s="80"/>
      <c r="Q1758" s="80"/>
    </row>
    <row r="1759" spans="1:17" x14ac:dyDescent="0.2">
      <c r="A1759" t="s">
        <v>61</v>
      </c>
      <c r="B1759" s="56">
        <v>41059</v>
      </c>
      <c r="C1759" s="311">
        <v>0.38651620370370371</v>
      </c>
      <c r="D1759">
        <v>7.9749999999999996</v>
      </c>
      <c r="E1759">
        <v>23.6</v>
      </c>
      <c r="F1759">
        <v>1.59</v>
      </c>
      <c r="G1759">
        <v>24.2</v>
      </c>
      <c r="H1759">
        <v>66305</v>
      </c>
      <c r="I1759">
        <v>8.24</v>
      </c>
      <c r="J1759">
        <v>1.3</v>
      </c>
      <c r="K1759" s="251" t="s">
        <v>98</v>
      </c>
      <c r="L1759"/>
      <c r="N1759" s="185"/>
      <c r="O1759" s="185"/>
      <c r="P1759" s="80"/>
      <c r="Q1759" s="80"/>
    </row>
    <row r="1760" spans="1:17" x14ac:dyDescent="0.2">
      <c r="A1760" t="s">
        <v>61</v>
      </c>
      <c r="B1760" s="56">
        <v>41059</v>
      </c>
      <c r="C1760" s="311">
        <v>0.38611111111111113</v>
      </c>
      <c r="D1760">
        <v>8.968</v>
      </c>
      <c r="E1760">
        <v>23.4</v>
      </c>
      <c r="F1760">
        <v>1.54</v>
      </c>
      <c r="G1760">
        <v>23.4</v>
      </c>
      <c r="H1760">
        <v>66306</v>
      </c>
      <c r="I1760">
        <v>8.2200000000000006</v>
      </c>
      <c r="J1760">
        <v>1.4</v>
      </c>
      <c r="K1760" s="251" t="s">
        <v>98</v>
      </c>
      <c r="L1760"/>
      <c r="N1760" s="185"/>
      <c r="O1760" s="185"/>
      <c r="P1760" s="80"/>
      <c r="Q1760" s="80"/>
    </row>
    <row r="1761" spans="1:17" x14ac:dyDescent="0.2">
      <c r="A1761" t="s">
        <v>61</v>
      </c>
      <c r="B1761" s="56">
        <v>41059</v>
      </c>
      <c r="C1761" s="311">
        <v>0.38609953703703703</v>
      </c>
      <c r="D1761">
        <v>8.9870000000000001</v>
      </c>
      <c r="E1761">
        <v>23.4</v>
      </c>
      <c r="F1761">
        <v>1.54</v>
      </c>
      <c r="G1761">
        <v>23.3</v>
      </c>
      <c r="H1761">
        <v>66306</v>
      </c>
      <c r="I1761">
        <v>8.2200000000000006</v>
      </c>
      <c r="J1761">
        <v>1.4</v>
      </c>
      <c r="K1761" s="251" t="s">
        <v>98</v>
      </c>
      <c r="L1761"/>
      <c r="N1761" s="185"/>
      <c r="O1761" s="185"/>
      <c r="P1761" s="80"/>
      <c r="Q1761" s="80"/>
    </row>
    <row r="1762" spans="1:17" x14ac:dyDescent="0.2">
      <c r="A1762" t="s">
        <v>61</v>
      </c>
      <c r="B1762" s="56">
        <v>41059</v>
      </c>
      <c r="C1762" s="311">
        <v>0.38568287037037036</v>
      </c>
      <c r="D1762">
        <v>9.9540000000000006</v>
      </c>
      <c r="E1762">
        <v>23.35</v>
      </c>
      <c r="F1762">
        <v>1.34</v>
      </c>
      <c r="G1762">
        <v>20.3</v>
      </c>
      <c r="H1762">
        <v>66351</v>
      </c>
      <c r="I1762">
        <v>8.2200000000000006</v>
      </c>
      <c r="J1762">
        <v>1.7</v>
      </c>
      <c r="K1762" s="251" t="s">
        <v>98</v>
      </c>
      <c r="L1762"/>
      <c r="N1762" s="185"/>
      <c r="O1762" s="185"/>
      <c r="P1762" s="80"/>
      <c r="Q1762" s="80"/>
    </row>
    <row r="1763" spans="1:17" x14ac:dyDescent="0.2">
      <c r="A1763" t="s">
        <v>61</v>
      </c>
      <c r="B1763" s="56">
        <v>41059</v>
      </c>
      <c r="C1763" s="311">
        <v>0.3853935185185185</v>
      </c>
      <c r="D1763">
        <v>10.962</v>
      </c>
      <c r="E1763">
        <v>23.21</v>
      </c>
      <c r="F1763">
        <v>0.97</v>
      </c>
      <c r="G1763">
        <v>14.7</v>
      </c>
      <c r="H1763">
        <v>66436</v>
      </c>
      <c r="I1763">
        <v>8.2200000000000006</v>
      </c>
      <c r="J1763">
        <v>2.1</v>
      </c>
      <c r="K1763" s="251" t="s">
        <v>98</v>
      </c>
      <c r="L1763"/>
      <c r="N1763" s="185"/>
      <c r="O1763" s="185"/>
      <c r="P1763" s="80"/>
      <c r="Q1763" s="80"/>
    </row>
    <row r="1764" spans="1:17" x14ac:dyDescent="0.2">
      <c r="A1764" t="s">
        <v>61</v>
      </c>
      <c r="B1764" s="56">
        <v>41059</v>
      </c>
      <c r="C1764" s="311">
        <v>0.38494212962962965</v>
      </c>
      <c r="D1764">
        <v>12.003</v>
      </c>
      <c r="E1764">
        <v>23.08</v>
      </c>
      <c r="F1764">
        <v>0.28000000000000003</v>
      </c>
      <c r="G1764">
        <v>4.3</v>
      </c>
      <c r="H1764">
        <v>66454</v>
      </c>
      <c r="I1764">
        <v>8.19</v>
      </c>
      <c r="J1764">
        <v>6.2</v>
      </c>
      <c r="K1764" s="251" t="s">
        <v>98</v>
      </c>
      <c r="L1764"/>
      <c r="N1764" s="185"/>
      <c r="O1764" s="185"/>
      <c r="P1764" s="80"/>
      <c r="Q1764" s="80"/>
    </row>
    <row r="1765" spans="1:17" x14ac:dyDescent="0.2">
      <c r="A1765" t="s">
        <v>61</v>
      </c>
      <c r="B1765" s="56">
        <v>41059</v>
      </c>
      <c r="C1765" s="311">
        <v>0.38461805555555556</v>
      </c>
      <c r="D1765">
        <v>12.973000000000001</v>
      </c>
      <c r="E1765">
        <v>23.03</v>
      </c>
      <c r="F1765">
        <v>0.27</v>
      </c>
      <c r="G1765">
        <v>4.0999999999999996</v>
      </c>
      <c r="H1765">
        <v>66431</v>
      </c>
      <c r="I1765">
        <v>8.1300000000000008</v>
      </c>
      <c r="J1765">
        <v>20.6</v>
      </c>
      <c r="K1765" s="251" t="s">
        <v>98</v>
      </c>
      <c r="L1765"/>
      <c r="N1765" s="185"/>
      <c r="O1765" s="185"/>
      <c r="P1765" s="80"/>
      <c r="Q1765" s="80"/>
    </row>
    <row r="1766" spans="1:17" x14ac:dyDescent="0.2">
      <c r="A1766" t="s">
        <v>61</v>
      </c>
      <c r="B1766" s="56">
        <v>41059</v>
      </c>
      <c r="C1766" s="311">
        <v>0.38437499999999997</v>
      </c>
      <c r="D1766">
        <v>13.728</v>
      </c>
      <c r="E1766">
        <v>23</v>
      </c>
      <c r="F1766">
        <v>0.36</v>
      </c>
      <c r="G1766">
        <v>5.3</v>
      </c>
      <c r="H1766">
        <v>66110</v>
      </c>
      <c r="I1766">
        <v>8.0299999999999994</v>
      </c>
      <c r="J1766" s="299">
        <v>786.6</v>
      </c>
      <c r="K1766" s="251" t="s">
        <v>98</v>
      </c>
      <c r="L1766"/>
      <c r="N1766" s="185"/>
      <c r="O1766" s="185"/>
      <c r="P1766" s="80"/>
      <c r="Q1766" s="80"/>
    </row>
    <row r="1767" spans="1:17" x14ac:dyDescent="0.2">
      <c r="N1767" s="185"/>
      <c r="O1767" s="185"/>
      <c r="P1767" s="80"/>
      <c r="Q1767" s="80"/>
    </row>
    <row r="1768" spans="1:17" x14ac:dyDescent="0.2">
      <c r="N1768" s="185"/>
      <c r="O1768" s="185"/>
      <c r="P1768" s="80"/>
      <c r="Q1768" s="80"/>
    </row>
    <row r="1769" spans="1:17" x14ac:dyDescent="0.2">
      <c r="A1769" t="s">
        <v>7</v>
      </c>
      <c r="B1769" s="56">
        <v>41123</v>
      </c>
      <c r="C1769" s="311">
        <v>8.2650462962962967E-2</v>
      </c>
      <c r="D1769">
        <v>0.17799999999999999</v>
      </c>
      <c r="E1769">
        <v>31.54</v>
      </c>
      <c r="F1769">
        <v>5.51</v>
      </c>
      <c r="G1769">
        <v>74.3</v>
      </c>
      <c r="H1769">
        <v>2971</v>
      </c>
      <c r="I1769">
        <v>7.53</v>
      </c>
      <c r="J1769">
        <v>60</v>
      </c>
      <c r="K1769">
        <v>315.8</v>
      </c>
      <c r="M1769" s="80">
        <v>0.05</v>
      </c>
      <c r="N1769" s="185"/>
      <c r="O1769" s="185"/>
      <c r="P1769" s="80"/>
      <c r="Q1769" s="80"/>
    </row>
    <row r="1770" spans="1:17" x14ac:dyDescent="0.2">
      <c r="A1770" t="s">
        <v>7</v>
      </c>
      <c r="B1770" s="56">
        <v>41123</v>
      </c>
      <c r="C1770" s="311">
        <v>8.2141203703703702E-2</v>
      </c>
      <c r="D1770">
        <v>0.98299999999999998</v>
      </c>
      <c r="E1770">
        <v>31.52</v>
      </c>
      <c r="F1770">
        <v>5.51</v>
      </c>
      <c r="G1770">
        <v>74.3</v>
      </c>
      <c r="H1770">
        <v>2972</v>
      </c>
      <c r="I1770">
        <v>7.53</v>
      </c>
      <c r="J1770">
        <v>61</v>
      </c>
      <c r="K1770">
        <v>321.39999999999998</v>
      </c>
      <c r="N1770" s="185"/>
      <c r="O1770" s="185"/>
      <c r="P1770" s="80"/>
      <c r="Q1770" s="80"/>
    </row>
    <row r="1771" spans="1:17" x14ac:dyDescent="0.2">
      <c r="A1771" t="s">
        <v>7</v>
      </c>
      <c r="B1771" s="56">
        <v>41123</v>
      </c>
      <c r="C1771" s="311">
        <v>8.1990740740740739E-2</v>
      </c>
      <c r="D1771">
        <v>2.069</v>
      </c>
      <c r="E1771">
        <v>31.52</v>
      </c>
      <c r="F1771">
        <v>5.5</v>
      </c>
      <c r="G1771">
        <v>74.2</v>
      </c>
      <c r="H1771">
        <v>2973</v>
      </c>
      <c r="I1771">
        <v>7.53</v>
      </c>
      <c r="J1771">
        <v>61</v>
      </c>
      <c r="K1771">
        <v>329.9</v>
      </c>
      <c r="N1771" s="185"/>
      <c r="O1771" s="185"/>
      <c r="P1771" s="80"/>
      <c r="Q1771" s="80"/>
    </row>
    <row r="1772" spans="1:17" x14ac:dyDescent="0.2">
      <c r="A1772" t="s">
        <v>7</v>
      </c>
      <c r="B1772" s="56">
        <v>41123</v>
      </c>
      <c r="C1772" s="311">
        <v>8.1805555555555562E-2</v>
      </c>
      <c r="D1772">
        <v>2.4350000000000001</v>
      </c>
      <c r="E1772">
        <v>31.51</v>
      </c>
      <c r="F1772">
        <v>5.5</v>
      </c>
      <c r="G1772">
        <v>74.2</v>
      </c>
      <c r="H1772">
        <v>2973</v>
      </c>
      <c r="I1772">
        <v>7.53</v>
      </c>
      <c r="J1772">
        <v>62</v>
      </c>
      <c r="K1772">
        <v>332.1</v>
      </c>
      <c r="N1772" s="185"/>
      <c r="O1772" s="185"/>
      <c r="P1772" s="80"/>
      <c r="Q1772" s="80"/>
    </row>
    <row r="1773" spans="1:17" x14ac:dyDescent="0.2">
      <c r="B1773" s="56"/>
      <c r="C1773" s="226"/>
      <c r="D1773"/>
      <c r="E1773"/>
      <c r="F1773"/>
      <c r="G1773"/>
      <c r="H1773"/>
      <c r="I1773"/>
      <c r="J1773"/>
      <c r="K1773"/>
      <c r="N1773" s="185"/>
      <c r="O1773" s="185"/>
      <c r="P1773" s="80"/>
      <c r="Q1773" s="80"/>
    </row>
    <row r="1774" spans="1:17" x14ac:dyDescent="0.2">
      <c r="A1774" t="s">
        <v>36</v>
      </c>
      <c r="B1774" s="56">
        <v>41123</v>
      </c>
      <c r="C1774" s="311">
        <v>9.6238425925925922E-2</v>
      </c>
      <c r="D1774">
        <v>0.32700000000000001</v>
      </c>
      <c r="E1774">
        <v>29.92</v>
      </c>
      <c r="F1774">
        <v>0.34</v>
      </c>
      <c r="G1774">
        <v>4.4000000000000004</v>
      </c>
      <c r="H1774">
        <v>2931</v>
      </c>
      <c r="I1774">
        <v>7.1</v>
      </c>
      <c r="J1774">
        <v>57</v>
      </c>
      <c r="K1774">
        <v>292.8</v>
      </c>
      <c r="M1774" s="80">
        <v>0.05</v>
      </c>
      <c r="N1774" s="185"/>
      <c r="O1774" s="185"/>
      <c r="P1774" s="80"/>
      <c r="Q1774" s="80"/>
    </row>
    <row r="1775" spans="1:17" x14ac:dyDescent="0.2">
      <c r="A1775" t="s">
        <v>36</v>
      </c>
      <c r="B1775" s="56">
        <v>41123</v>
      </c>
      <c r="C1775" s="311">
        <v>9.6539351851851848E-2</v>
      </c>
      <c r="D1775">
        <v>1.089</v>
      </c>
      <c r="E1775">
        <v>29.91</v>
      </c>
      <c r="F1775">
        <v>0.27</v>
      </c>
      <c r="G1775">
        <v>3.5</v>
      </c>
      <c r="H1775">
        <v>2930</v>
      </c>
      <c r="I1775">
        <v>7.08</v>
      </c>
      <c r="J1775">
        <v>51</v>
      </c>
      <c r="K1775">
        <v>296.3</v>
      </c>
      <c r="N1775" s="185"/>
      <c r="O1775" s="185"/>
      <c r="P1775" s="80"/>
      <c r="Q1775" s="80"/>
    </row>
    <row r="1776" spans="1:17" x14ac:dyDescent="0.2">
      <c r="A1776" t="s">
        <v>36</v>
      </c>
      <c r="B1776" s="56">
        <v>41123</v>
      </c>
      <c r="C1776" s="311">
        <v>9.6701388888888892E-2</v>
      </c>
      <c r="D1776">
        <v>2.133</v>
      </c>
      <c r="E1776">
        <v>29.91</v>
      </c>
      <c r="F1776">
        <v>0.24</v>
      </c>
      <c r="G1776">
        <v>3.2</v>
      </c>
      <c r="H1776">
        <v>2930</v>
      </c>
      <c r="I1776">
        <v>7.08</v>
      </c>
      <c r="J1776">
        <v>49</v>
      </c>
      <c r="K1776">
        <v>295.7</v>
      </c>
      <c r="N1776" s="185"/>
      <c r="O1776" s="185"/>
      <c r="P1776" s="80"/>
      <c r="Q1776" s="80"/>
    </row>
    <row r="1777" spans="1:17" x14ac:dyDescent="0.2">
      <c r="B1777" s="56"/>
      <c r="C1777" s="226"/>
      <c r="D1777"/>
      <c r="E1777"/>
      <c r="F1777"/>
      <c r="G1777"/>
      <c r="H1777"/>
      <c r="I1777"/>
      <c r="J1777"/>
      <c r="K1777"/>
      <c r="N1777" s="185"/>
      <c r="O1777" s="185"/>
      <c r="P1777" s="80"/>
      <c r="Q1777" s="80"/>
    </row>
    <row r="1778" spans="1:17" x14ac:dyDescent="0.2">
      <c r="A1778" t="s">
        <v>72</v>
      </c>
      <c r="B1778" s="56">
        <v>41123</v>
      </c>
      <c r="C1778" s="311">
        <v>0.18541666666666667</v>
      </c>
      <c r="D1778">
        <v>0.20200000000000001</v>
      </c>
      <c r="E1778">
        <v>29.91</v>
      </c>
      <c r="F1778">
        <v>5.19</v>
      </c>
      <c r="G1778">
        <v>67.900000000000006</v>
      </c>
      <c r="H1778">
        <v>1986</v>
      </c>
      <c r="I1778">
        <v>7.36</v>
      </c>
      <c r="J1778">
        <v>76</v>
      </c>
      <c r="K1778">
        <v>81.599999999999994</v>
      </c>
      <c r="M1778" s="80">
        <v>0.15</v>
      </c>
      <c r="N1778" s="185"/>
      <c r="O1778" s="185"/>
      <c r="P1778" s="80"/>
      <c r="Q1778" s="80"/>
    </row>
    <row r="1779" spans="1:17" x14ac:dyDescent="0.2">
      <c r="A1779" t="s">
        <v>72</v>
      </c>
      <c r="B1779" s="56">
        <v>41123</v>
      </c>
      <c r="C1779" s="311">
        <v>0.18559027777777778</v>
      </c>
      <c r="D1779">
        <v>0.94399999999999995</v>
      </c>
      <c r="E1779">
        <v>29.91</v>
      </c>
      <c r="F1779">
        <v>5.17</v>
      </c>
      <c r="G1779">
        <v>67.599999999999994</v>
      </c>
      <c r="H1779">
        <v>1983</v>
      </c>
      <c r="I1779">
        <v>7.32</v>
      </c>
      <c r="J1779">
        <v>76</v>
      </c>
      <c r="K1779">
        <v>82.2</v>
      </c>
      <c r="L1779"/>
      <c r="N1779" s="185"/>
      <c r="O1779" s="185"/>
      <c r="P1779" s="80"/>
      <c r="Q1779" s="80"/>
    </row>
    <row r="1780" spans="1:17" x14ac:dyDescent="0.2">
      <c r="N1780" s="185"/>
      <c r="O1780" s="185"/>
      <c r="P1780" s="80"/>
      <c r="Q1780" s="80"/>
    </row>
    <row r="1781" spans="1:17" x14ac:dyDescent="0.2">
      <c r="A1781" t="s">
        <v>55</v>
      </c>
      <c r="B1781" s="56">
        <v>41123</v>
      </c>
      <c r="C1781" s="311">
        <v>0.38954861111111111</v>
      </c>
      <c r="D1781">
        <v>0.219</v>
      </c>
      <c r="E1781">
        <v>31.34</v>
      </c>
      <c r="F1781">
        <v>6.09</v>
      </c>
      <c r="G1781">
        <v>104.5</v>
      </c>
      <c r="H1781">
        <v>68087</v>
      </c>
      <c r="I1781">
        <v>8.2899999999999991</v>
      </c>
      <c r="J1781">
        <v>95</v>
      </c>
      <c r="K1781">
        <v>0.9</v>
      </c>
      <c r="M1781" s="80">
        <v>1.2</v>
      </c>
      <c r="N1781" s="261">
        <v>106.38822857142856</v>
      </c>
      <c r="O1781" s="260">
        <v>77.510300000000001</v>
      </c>
      <c r="P1781" s="186">
        <v>1.5101663585951941</v>
      </c>
      <c r="Q1781" s="186">
        <v>1.5536529680365296</v>
      </c>
    </row>
    <row r="1782" spans="1:17" x14ac:dyDescent="0.2">
      <c r="A1782" t="s">
        <v>55</v>
      </c>
      <c r="B1782" s="56">
        <v>41123</v>
      </c>
      <c r="C1782" s="311">
        <v>0.39028935185185182</v>
      </c>
      <c r="D1782">
        <v>1.0620000000000001</v>
      </c>
      <c r="E1782">
        <v>31</v>
      </c>
      <c r="F1782">
        <v>4.9400000000000004</v>
      </c>
      <c r="G1782">
        <v>84.3</v>
      </c>
      <c r="H1782">
        <v>68198</v>
      </c>
      <c r="I1782">
        <v>8.27</v>
      </c>
      <c r="J1782">
        <v>92</v>
      </c>
      <c r="K1782">
        <v>1.5</v>
      </c>
      <c r="N1782" s="143"/>
      <c r="O1782" s="185"/>
      <c r="P1782" s="80"/>
      <c r="Q1782" s="80"/>
    </row>
    <row r="1783" spans="1:17" x14ac:dyDescent="0.2">
      <c r="A1783" t="s">
        <v>55</v>
      </c>
      <c r="B1783" s="56">
        <v>41123</v>
      </c>
      <c r="C1783" s="311">
        <v>0.39065972222222217</v>
      </c>
      <c r="D1783">
        <v>2.2290000000000001</v>
      </c>
      <c r="E1783">
        <v>30.76</v>
      </c>
      <c r="F1783">
        <v>3.01</v>
      </c>
      <c r="G1783">
        <v>51.2</v>
      </c>
      <c r="H1783">
        <v>68168</v>
      </c>
      <c r="I1783">
        <v>8.23</v>
      </c>
      <c r="J1783">
        <v>92</v>
      </c>
      <c r="K1783">
        <v>0.9</v>
      </c>
      <c r="N1783" s="185"/>
      <c r="O1783" s="185"/>
      <c r="P1783" s="80"/>
      <c r="Q1783" s="80"/>
    </row>
    <row r="1784" spans="1:17" x14ac:dyDescent="0.2">
      <c r="A1784" t="s">
        <v>55</v>
      </c>
      <c r="B1784" s="56">
        <v>41123</v>
      </c>
      <c r="C1784" s="311">
        <v>0.39119212962962963</v>
      </c>
      <c r="D1784">
        <v>3.048</v>
      </c>
      <c r="E1784">
        <v>30.7</v>
      </c>
      <c r="F1784">
        <v>1.91</v>
      </c>
      <c r="G1784">
        <v>32.4</v>
      </c>
      <c r="H1784">
        <v>68164</v>
      </c>
      <c r="I1784">
        <v>8.2200000000000006</v>
      </c>
      <c r="J1784">
        <v>91</v>
      </c>
      <c r="K1784">
        <v>0.6</v>
      </c>
      <c r="N1784" s="185"/>
      <c r="O1784" s="185"/>
      <c r="P1784" s="80"/>
      <c r="Q1784" s="80"/>
    </row>
    <row r="1785" spans="1:17" x14ac:dyDescent="0.2">
      <c r="A1785" t="s">
        <v>55</v>
      </c>
      <c r="B1785" s="56">
        <v>41123</v>
      </c>
      <c r="C1785" s="311">
        <v>0.39219907407407412</v>
      </c>
      <c r="D1785">
        <v>3.9740000000000002</v>
      </c>
      <c r="E1785">
        <v>30.66</v>
      </c>
      <c r="F1785">
        <v>0.96</v>
      </c>
      <c r="G1785">
        <v>16.3</v>
      </c>
      <c r="H1785">
        <v>68153</v>
      </c>
      <c r="I1785">
        <v>8.2200000000000006</v>
      </c>
      <c r="J1785">
        <v>89</v>
      </c>
      <c r="K1785">
        <v>0.5</v>
      </c>
      <c r="N1785" s="185"/>
      <c r="O1785" s="185"/>
      <c r="P1785" s="80"/>
      <c r="Q1785" s="80"/>
    </row>
    <row r="1786" spans="1:17" x14ac:dyDescent="0.2">
      <c r="A1786" t="s">
        <v>55</v>
      </c>
      <c r="B1786" s="56">
        <v>41123</v>
      </c>
      <c r="C1786" s="311">
        <v>0.39285879629629633</v>
      </c>
      <c r="D1786">
        <v>4.9950000000000001</v>
      </c>
      <c r="E1786">
        <v>30.64</v>
      </c>
      <c r="F1786">
        <v>0.63</v>
      </c>
      <c r="G1786">
        <v>10.6</v>
      </c>
      <c r="H1786">
        <v>68146</v>
      </c>
      <c r="I1786">
        <v>8.2200000000000006</v>
      </c>
      <c r="J1786">
        <v>89</v>
      </c>
      <c r="K1786">
        <v>0.5</v>
      </c>
      <c r="N1786" s="185"/>
      <c r="O1786" s="185"/>
      <c r="P1786" s="80"/>
      <c r="Q1786" s="80"/>
    </row>
    <row r="1787" spans="1:17" x14ac:dyDescent="0.2">
      <c r="A1787" t="s">
        <v>55</v>
      </c>
      <c r="B1787" s="56">
        <v>41123</v>
      </c>
      <c r="C1787" s="311">
        <v>0.39331018518518518</v>
      </c>
      <c r="D1787">
        <v>6.1029999999999998</v>
      </c>
      <c r="E1787">
        <v>30.56</v>
      </c>
      <c r="F1787">
        <v>0.54</v>
      </c>
      <c r="G1787">
        <v>9.1999999999999993</v>
      </c>
      <c r="H1787">
        <v>68126</v>
      </c>
      <c r="I1787">
        <v>8.2200000000000006</v>
      </c>
      <c r="J1787">
        <v>88</v>
      </c>
      <c r="K1787">
        <v>0.1</v>
      </c>
      <c r="N1787" s="185"/>
      <c r="O1787" s="185"/>
      <c r="P1787" s="80"/>
      <c r="Q1787" s="80"/>
    </row>
    <row r="1788" spans="1:17" x14ac:dyDescent="0.2">
      <c r="A1788" t="s">
        <v>55</v>
      </c>
      <c r="B1788" s="56">
        <v>41123</v>
      </c>
      <c r="C1788" s="311">
        <v>0.39380787037037041</v>
      </c>
      <c r="D1788">
        <v>6.9859999999999998</v>
      </c>
      <c r="E1788">
        <v>30.49</v>
      </c>
      <c r="F1788">
        <v>0.38</v>
      </c>
      <c r="G1788">
        <v>6.5</v>
      </c>
      <c r="H1788">
        <v>68103</v>
      </c>
      <c r="I1788">
        <v>8.2200000000000006</v>
      </c>
      <c r="J1788">
        <v>88</v>
      </c>
      <c r="K1788">
        <v>0.3</v>
      </c>
      <c r="N1788" s="185"/>
      <c r="O1788" s="185"/>
      <c r="P1788" s="80"/>
      <c r="Q1788" s="80"/>
    </row>
    <row r="1789" spans="1:17" x14ac:dyDescent="0.2">
      <c r="A1789" t="s">
        <v>55</v>
      </c>
      <c r="B1789" s="56">
        <v>41123</v>
      </c>
      <c r="C1789" s="311">
        <v>0.39466435185185184</v>
      </c>
      <c r="D1789">
        <v>8.0060000000000002</v>
      </c>
      <c r="E1789">
        <v>30.43</v>
      </c>
      <c r="F1789">
        <v>0.18</v>
      </c>
      <c r="G1789">
        <v>3</v>
      </c>
      <c r="H1789">
        <v>68072</v>
      </c>
      <c r="I1789">
        <v>8.2200000000000006</v>
      </c>
      <c r="J1789">
        <v>88</v>
      </c>
      <c r="K1789">
        <v>1</v>
      </c>
      <c r="N1789" s="185"/>
      <c r="O1789" s="185"/>
      <c r="P1789" s="80"/>
      <c r="Q1789" s="80"/>
    </row>
    <row r="1790" spans="1:17" x14ac:dyDescent="0.2">
      <c r="A1790" t="s">
        <v>55</v>
      </c>
      <c r="B1790" s="56">
        <v>41123</v>
      </c>
      <c r="C1790" s="311">
        <v>0.39491898148148147</v>
      </c>
      <c r="D1790">
        <v>9.0419999999999998</v>
      </c>
      <c r="E1790">
        <v>30.42</v>
      </c>
      <c r="F1790">
        <v>0.15</v>
      </c>
      <c r="G1790">
        <v>2.5</v>
      </c>
      <c r="H1790">
        <v>68066</v>
      </c>
      <c r="I1790">
        <v>8.2200000000000006</v>
      </c>
      <c r="J1790">
        <v>88</v>
      </c>
      <c r="K1790">
        <v>0.9</v>
      </c>
      <c r="N1790" s="185"/>
      <c r="O1790" s="185"/>
      <c r="P1790" s="80"/>
      <c r="Q1790" s="80"/>
    </row>
    <row r="1791" spans="1:17" x14ac:dyDescent="0.2">
      <c r="A1791" t="s">
        <v>55</v>
      </c>
      <c r="B1791" s="56">
        <v>41123</v>
      </c>
      <c r="C1791" s="311">
        <v>0.39528935185185188</v>
      </c>
      <c r="D1791">
        <v>10.010999999999999</v>
      </c>
      <c r="E1791">
        <v>30.38</v>
      </c>
      <c r="F1791">
        <v>0.13</v>
      </c>
      <c r="G1791">
        <v>2.2000000000000002</v>
      </c>
      <c r="H1791">
        <v>68047</v>
      </c>
      <c r="I1791">
        <v>8.2200000000000006</v>
      </c>
      <c r="J1791">
        <v>47</v>
      </c>
      <c r="K1791">
        <v>1.4</v>
      </c>
      <c r="N1791" s="185"/>
      <c r="O1791" s="185"/>
      <c r="P1791" s="80"/>
      <c r="Q1791" s="80"/>
    </row>
    <row r="1792" spans="1:17" x14ac:dyDescent="0.2">
      <c r="A1792" t="s">
        <v>55</v>
      </c>
      <c r="B1792" s="56">
        <v>41123</v>
      </c>
      <c r="C1792" s="311">
        <v>0.39594907407407409</v>
      </c>
      <c r="D1792">
        <v>10.991</v>
      </c>
      <c r="E1792">
        <v>30.32</v>
      </c>
      <c r="F1792">
        <v>0.12</v>
      </c>
      <c r="G1792">
        <v>2.1</v>
      </c>
      <c r="H1792">
        <v>66919</v>
      </c>
      <c r="I1792">
        <v>8.2200000000000006</v>
      </c>
      <c r="J1792">
        <v>-283</v>
      </c>
      <c r="K1792">
        <v>1</v>
      </c>
      <c r="N1792" s="185"/>
      <c r="O1792" s="185"/>
      <c r="P1792" s="80"/>
      <c r="Q1792" s="80"/>
    </row>
    <row r="1793" spans="1:17" x14ac:dyDescent="0.2">
      <c r="A1793" t="s">
        <v>55</v>
      </c>
      <c r="B1793" s="56">
        <v>41123</v>
      </c>
      <c r="C1793" s="311">
        <v>0.39628472222222227</v>
      </c>
      <c r="D1793">
        <v>11.976000000000001</v>
      </c>
      <c r="E1793">
        <v>28.94</v>
      </c>
      <c r="F1793">
        <v>0.11</v>
      </c>
      <c r="G1793">
        <v>1.7</v>
      </c>
      <c r="H1793">
        <v>66298</v>
      </c>
      <c r="I1793">
        <v>7.88</v>
      </c>
      <c r="J1793">
        <v>-393</v>
      </c>
      <c r="K1793">
        <v>0</v>
      </c>
      <c r="N1793" s="185"/>
      <c r="O1793" s="185"/>
      <c r="P1793" s="80"/>
      <c r="Q1793" s="80"/>
    </row>
    <row r="1794" spans="1:17" x14ac:dyDescent="0.2">
      <c r="A1794" t="s">
        <v>55</v>
      </c>
      <c r="B1794" s="56">
        <v>41123</v>
      </c>
      <c r="C1794" s="311">
        <v>0.39663194444444444</v>
      </c>
      <c r="D1794">
        <v>12.95</v>
      </c>
      <c r="E1794">
        <v>26.78</v>
      </c>
      <c r="F1794">
        <v>0.09</v>
      </c>
      <c r="G1794">
        <v>1.4</v>
      </c>
      <c r="H1794">
        <v>65779</v>
      </c>
      <c r="I1794">
        <v>7.27</v>
      </c>
      <c r="J1794">
        <v>-415</v>
      </c>
      <c r="K1794">
        <v>0.3</v>
      </c>
      <c r="N1794" s="185"/>
      <c r="O1794" s="185"/>
      <c r="P1794" s="80"/>
      <c r="Q1794" s="80"/>
    </row>
    <row r="1795" spans="1:17" x14ac:dyDescent="0.2">
      <c r="A1795" t="s">
        <v>55</v>
      </c>
      <c r="B1795" s="56">
        <v>41123</v>
      </c>
      <c r="C1795" s="311">
        <v>0.39725694444444443</v>
      </c>
      <c r="D1795">
        <v>13.615</v>
      </c>
      <c r="E1795">
        <v>26.77</v>
      </c>
      <c r="F1795">
        <v>0.08</v>
      </c>
      <c r="G1795">
        <v>1.2</v>
      </c>
      <c r="H1795">
        <v>66030</v>
      </c>
      <c r="I1795">
        <v>7.06</v>
      </c>
      <c r="J1795">
        <v>-426</v>
      </c>
      <c r="K1795">
        <v>0.4</v>
      </c>
      <c r="N1795" s="185"/>
      <c r="O1795" s="185"/>
      <c r="P1795" s="80"/>
      <c r="Q1795" s="80"/>
    </row>
    <row r="1796" spans="1:17" x14ac:dyDescent="0.2">
      <c r="B1796" s="56"/>
      <c r="C1796" s="226"/>
      <c r="D1796"/>
      <c r="E1796"/>
      <c r="F1796"/>
      <c r="G1796"/>
      <c r="H1796"/>
      <c r="I1796"/>
      <c r="J1796"/>
      <c r="K1796"/>
      <c r="N1796" s="185"/>
      <c r="O1796" s="185"/>
      <c r="P1796" s="80"/>
      <c r="Q1796" s="80"/>
    </row>
    <row r="1797" spans="1:17" x14ac:dyDescent="0.2">
      <c r="A1797" t="s">
        <v>58</v>
      </c>
      <c r="B1797" s="56">
        <v>41123</v>
      </c>
      <c r="C1797" s="311">
        <v>0.4143634259259259</v>
      </c>
      <c r="D1797">
        <v>0.308</v>
      </c>
      <c r="E1797">
        <v>32.049999999999997</v>
      </c>
      <c r="F1797">
        <v>7.36</v>
      </c>
      <c r="G1797">
        <v>126.8</v>
      </c>
      <c r="H1797">
        <v>66712</v>
      </c>
      <c r="I1797">
        <v>8.33</v>
      </c>
      <c r="J1797">
        <v>28</v>
      </c>
      <c r="K1797">
        <v>0.9</v>
      </c>
      <c r="M1797" s="80">
        <v>1.8</v>
      </c>
      <c r="N1797" s="259">
        <v>20.493300000000005</v>
      </c>
      <c r="O1797" s="259">
        <v>34.089166666666664</v>
      </c>
      <c r="P1797" s="186">
        <v>1.5069637883008355</v>
      </c>
      <c r="Q1797" s="186">
        <v>1.4884105960264902</v>
      </c>
    </row>
    <row r="1798" spans="1:17" x14ac:dyDescent="0.2">
      <c r="A1798" t="s">
        <v>58</v>
      </c>
      <c r="B1798" s="56">
        <v>41123</v>
      </c>
      <c r="C1798" s="311">
        <v>0.41484953703703703</v>
      </c>
      <c r="D1798">
        <v>1.131</v>
      </c>
      <c r="E1798">
        <v>31.51</v>
      </c>
      <c r="F1798">
        <v>8.48</v>
      </c>
      <c r="G1798">
        <v>144.9</v>
      </c>
      <c r="H1798">
        <v>66696</v>
      </c>
      <c r="I1798">
        <v>8.35</v>
      </c>
      <c r="J1798">
        <v>27</v>
      </c>
      <c r="K1798">
        <v>0.4</v>
      </c>
      <c r="N1798" s="143"/>
      <c r="O1798" s="185"/>
      <c r="P1798" s="80"/>
      <c r="Q1798" s="80"/>
    </row>
    <row r="1799" spans="1:17" x14ac:dyDescent="0.2">
      <c r="A1799" t="s">
        <v>58</v>
      </c>
      <c r="B1799" s="56">
        <v>41123</v>
      </c>
      <c r="C1799" s="311">
        <v>0.41561342592592593</v>
      </c>
      <c r="D1799">
        <v>2.089</v>
      </c>
      <c r="E1799">
        <v>30.86</v>
      </c>
      <c r="F1799">
        <v>5.76</v>
      </c>
      <c r="G1799">
        <v>97.4</v>
      </c>
      <c r="H1799">
        <v>66596</v>
      </c>
      <c r="I1799">
        <v>8.3000000000000007</v>
      </c>
      <c r="J1799">
        <v>25</v>
      </c>
      <c r="K1799">
        <v>0.3</v>
      </c>
      <c r="N1799" s="185"/>
      <c r="O1799" s="185"/>
      <c r="P1799" s="80"/>
      <c r="Q1799" s="80"/>
    </row>
    <row r="1800" spans="1:17" x14ac:dyDescent="0.2">
      <c r="A1800" t="s">
        <v>58</v>
      </c>
      <c r="B1800" s="56">
        <v>41123</v>
      </c>
      <c r="C1800" s="311">
        <v>0.41629629629629633</v>
      </c>
      <c r="D1800">
        <v>3.01</v>
      </c>
      <c r="E1800">
        <v>30.65</v>
      </c>
      <c r="F1800">
        <v>3.56</v>
      </c>
      <c r="G1800">
        <v>60.1</v>
      </c>
      <c r="H1800">
        <v>66608</v>
      </c>
      <c r="I1800">
        <v>8.26</v>
      </c>
      <c r="J1800">
        <v>22</v>
      </c>
      <c r="K1800">
        <v>0.4</v>
      </c>
      <c r="N1800" s="262"/>
      <c r="O1800" s="263"/>
      <c r="P1800" s="263"/>
      <c r="Q1800" s="80"/>
    </row>
    <row r="1801" spans="1:17" x14ac:dyDescent="0.2">
      <c r="A1801" t="s">
        <v>58</v>
      </c>
      <c r="B1801" s="56">
        <v>41123</v>
      </c>
      <c r="C1801" s="311">
        <v>0.41743055555555553</v>
      </c>
      <c r="D1801">
        <v>4.0179999999999998</v>
      </c>
      <c r="E1801">
        <v>30.41</v>
      </c>
      <c r="F1801">
        <v>1.22</v>
      </c>
      <c r="G1801">
        <v>20.399999999999999</v>
      </c>
      <c r="H1801">
        <v>66604</v>
      </c>
      <c r="I1801">
        <v>8.23</v>
      </c>
      <c r="J1801">
        <v>11</v>
      </c>
      <c r="K1801">
        <v>0.4</v>
      </c>
      <c r="N1801" s="263"/>
      <c r="O1801" s="263"/>
      <c r="P1801" s="263"/>
      <c r="Q1801" s="80"/>
    </row>
    <row r="1802" spans="1:17" x14ac:dyDescent="0.2">
      <c r="A1802" t="s">
        <v>58</v>
      </c>
      <c r="B1802" s="56">
        <v>41123</v>
      </c>
      <c r="C1802" s="311">
        <v>0.41790509259259262</v>
      </c>
      <c r="D1802">
        <v>5.03</v>
      </c>
      <c r="E1802">
        <v>30.35</v>
      </c>
      <c r="F1802">
        <v>0.28000000000000003</v>
      </c>
      <c r="G1802">
        <v>4.7</v>
      </c>
      <c r="H1802">
        <v>66571</v>
      </c>
      <c r="I1802">
        <v>8.2200000000000006</v>
      </c>
      <c r="J1802">
        <v>6</v>
      </c>
      <c r="K1802">
        <v>0.9</v>
      </c>
      <c r="N1802" s="263"/>
      <c r="O1802" s="263"/>
      <c r="P1802" s="263"/>
      <c r="Q1802" s="80"/>
    </row>
    <row r="1803" spans="1:17" x14ac:dyDescent="0.2">
      <c r="A1803" t="s">
        <v>58</v>
      </c>
      <c r="B1803" s="56">
        <v>41123</v>
      </c>
      <c r="C1803" s="311">
        <v>0.41818287037037033</v>
      </c>
      <c r="D1803">
        <v>6.0090000000000003</v>
      </c>
      <c r="E1803">
        <v>30.31</v>
      </c>
      <c r="F1803">
        <v>0.22</v>
      </c>
      <c r="G1803">
        <v>3.7</v>
      </c>
      <c r="H1803">
        <v>66555</v>
      </c>
      <c r="I1803">
        <v>8.2100000000000009</v>
      </c>
      <c r="J1803">
        <v>2</v>
      </c>
      <c r="K1803">
        <v>1.1000000000000001</v>
      </c>
      <c r="N1803" s="262"/>
      <c r="O1803" s="262"/>
      <c r="P1803" s="262"/>
      <c r="Q1803" s="80"/>
    </row>
    <row r="1804" spans="1:17" x14ac:dyDescent="0.2">
      <c r="A1804" t="s">
        <v>58</v>
      </c>
      <c r="B1804" s="56">
        <v>41123</v>
      </c>
      <c r="C1804" s="311">
        <v>0.41880787037037037</v>
      </c>
      <c r="D1804">
        <v>6.97</v>
      </c>
      <c r="E1804">
        <v>30.32</v>
      </c>
      <c r="F1804">
        <v>0.17</v>
      </c>
      <c r="G1804">
        <v>2.8</v>
      </c>
      <c r="H1804">
        <v>66690</v>
      </c>
      <c r="I1804">
        <v>8.1999999999999993</v>
      </c>
      <c r="J1804">
        <v>-301</v>
      </c>
      <c r="K1804">
        <v>0.9</v>
      </c>
      <c r="N1804" s="258"/>
      <c r="O1804" s="185"/>
      <c r="P1804" s="80"/>
      <c r="Q1804" s="80"/>
    </row>
    <row r="1805" spans="1:17" x14ac:dyDescent="0.2">
      <c r="A1805" t="s">
        <v>58</v>
      </c>
      <c r="B1805" s="56">
        <v>41123</v>
      </c>
      <c r="C1805" s="311">
        <v>0.41906249999999995</v>
      </c>
      <c r="D1805">
        <v>7.9960000000000004</v>
      </c>
      <c r="E1805">
        <v>30.13</v>
      </c>
      <c r="F1805">
        <v>0.15</v>
      </c>
      <c r="G1805">
        <v>2.6</v>
      </c>
      <c r="H1805">
        <v>66774</v>
      </c>
      <c r="I1805">
        <v>8.19</v>
      </c>
      <c r="J1805">
        <v>-338</v>
      </c>
      <c r="K1805">
        <v>0.7</v>
      </c>
      <c r="N1805" s="258"/>
      <c r="O1805" s="185"/>
      <c r="P1805" s="80"/>
      <c r="Q1805" s="80"/>
    </row>
    <row r="1806" spans="1:17" x14ac:dyDescent="0.2">
      <c r="A1806" t="s">
        <v>58</v>
      </c>
      <c r="B1806" s="56">
        <v>41123</v>
      </c>
      <c r="C1806" s="311">
        <v>0.41957175925925921</v>
      </c>
      <c r="D1806">
        <v>9.0579999999999998</v>
      </c>
      <c r="E1806">
        <v>29.76</v>
      </c>
      <c r="F1806">
        <v>0.14000000000000001</v>
      </c>
      <c r="G1806">
        <v>2.2999999999999998</v>
      </c>
      <c r="H1806">
        <v>66755</v>
      </c>
      <c r="I1806">
        <v>8.07</v>
      </c>
      <c r="J1806">
        <v>-380</v>
      </c>
      <c r="K1806">
        <v>0.6</v>
      </c>
      <c r="N1806" s="258"/>
      <c r="O1806" s="185"/>
      <c r="P1806" s="80"/>
      <c r="Q1806" s="80"/>
    </row>
    <row r="1807" spans="1:17" x14ac:dyDescent="0.2">
      <c r="A1807" t="s">
        <v>58</v>
      </c>
      <c r="B1807" s="56">
        <v>41123</v>
      </c>
      <c r="C1807" s="311">
        <v>0.41987268518518522</v>
      </c>
      <c r="D1807">
        <v>10.041</v>
      </c>
      <c r="E1807">
        <v>29.03</v>
      </c>
      <c r="F1807">
        <v>0.13</v>
      </c>
      <c r="G1807">
        <v>2.1</v>
      </c>
      <c r="H1807">
        <v>66543</v>
      </c>
      <c r="I1807">
        <v>7.88</v>
      </c>
      <c r="J1807">
        <v>-394</v>
      </c>
      <c r="K1807">
        <v>0.5</v>
      </c>
      <c r="N1807" s="258"/>
      <c r="O1807" s="185"/>
      <c r="P1807" s="80"/>
      <c r="Q1807" s="80"/>
    </row>
    <row r="1808" spans="1:17" x14ac:dyDescent="0.2">
      <c r="A1808" t="s">
        <v>58</v>
      </c>
      <c r="B1808" s="56">
        <v>41123</v>
      </c>
      <c r="C1808" s="311">
        <v>0.42008101851851848</v>
      </c>
      <c r="D1808">
        <v>11.045999999999999</v>
      </c>
      <c r="E1808">
        <v>27.47</v>
      </c>
      <c r="F1808">
        <v>0.12</v>
      </c>
      <c r="G1808">
        <v>1.8</v>
      </c>
      <c r="H1808">
        <v>66331</v>
      </c>
      <c r="I1808">
        <v>7.39</v>
      </c>
      <c r="J1808">
        <v>-400</v>
      </c>
      <c r="K1808">
        <v>0.5</v>
      </c>
      <c r="N1808" s="258"/>
      <c r="O1808" s="185"/>
      <c r="P1808" s="80"/>
      <c r="Q1808" s="80"/>
    </row>
    <row r="1809" spans="1:17" x14ac:dyDescent="0.2">
      <c r="A1809" t="s">
        <v>58</v>
      </c>
      <c r="B1809" s="56">
        <v>41123</v>
      </c>
      <c r="C1809" s="311">
        <v>0.4203587962962963</v>
      </c>
      <c r="D1809">
        <v>11.6</v>
      </c>
      <c r="E1809">
        <v>27.24</v>
      </c>
      <c r="F1809">
        <v>0.1</v>
      </c>
      <c r="G1809">
        <v>1.6</v>
      </c>
      <c r="H1809">
        <v>66256</v>
      </c>
      <c r="I1809">
        <v>7.26</v>
      </c>
      <c r="J1809">
        <v>-405</v>
      </c>
      <c r="K1809">
        <v>0.3</v>
      </c>
      <c r="N1809" s="258"/>
      <c r="O1809" s="185"/>
      <c r="P1809" s="80"/>
      <c r="Q1809" s="80"/>
    </row>
    <row r="1810" spans="1:17" x14ac:dyDescent="0.2">
      <c r="B1810" s="56"/>
      <c r="C1810" s="226"/>
      <c r="D1810"/>
      <c r="E1810"/>
      <c r="F1810"/>
      <c r="G1810"/>
      <c r="H1810"/>
      <c r="I1810"/>
      <c r="J1810"/>
      <c r="K1810"/>
      <c r="N1810" s="185"/>
      <c r="O1810" s="185"/>
      <c r="P1810" s="80"/>
      <c r="Q1810" s="80"/>
    </row>
    <row r="1811" spans="1:17" x14ac:dyDescent="0.2">
      <c r="A1811" t="s">
        <v>61</v>
      </c>
      <c r="B1811" s="56">
        <v>41123</v>
      </c>
      <c r="C1811" s="311">
        <v>0.4384143518518519</v>
      </c>
      <c r="D1811">
        <v>0.245</v>
      </c>
      <c r="E1811">
        <v>33.31</v>
      </c>
      <c r="F1811">
        <v>12.52</v>
      </c>
      <c r="G1811">
        <v>220.3</v>
      </c>
      <c r="H1811">
        <v>67135</v>
      </c>
      <c r="I1811">
        <v>8.42</v>
      </c>
      <c r="J1811">
        <v>24</v>
      </c>
      <c r="K1811">
        <v>0.2</v>
      </c>
      <c r="M1811" s="80">
        <v>1.6</v>
      </c>
      <c r="N1811" s="259">
        <v>30.79836666666667</v>
      </c>
      <c r="O1811" s="259">
        <v>21.894233333333336</v>
      </c>
      <c r="P1811" s="186">
        <v>1.4935543278084715</v>
      </c>
      <c r="Q1811" s="186">
        <v>1.5305039787798407</v>
      </c>
    </row>
    <row r="1812" spans="1:17" x14ac:dyDescent="0.2">
      <c r="A1812" t="s">
        <v>61</v>
      </c>
      <c r="B1812" s="56">
        <v>41123</v>
      </c>
      <c r="C1812" s="311">
        <v>0.43902777777777779</v>
      </c>
      <c r="D1812">
        <v>1.113</v>
      </c>
      <c r="E1812">
        <v>31.9</v>
      </c>
      <c r="F1812">
        <v>12.52</v>
      </c>
      <c r="G1812">
        <v>215.5</v>
      </c>
      <c r="H1812">
        <v>67010</v>
      </c>
      <c r="I1812">
        <v>8.41</v>
      </c>
      <c r="J1812">
        <v>25</v>
      </c>
      <c r="K1812">
        <v>0.3</v>
      </c>
      <c r="L1812"/>
      <c r="N1812" s="143"/>
      <c r="O1812" s="185"/>
      <c r="P1812" s="80"/>
      <c r="Q1812" s="80"/>
    </row>
    <row r="1813" spans="1:17" x14ac:dyDescent="0.2">
      <c r="A1813" t="s">
        <v>61</v>
      </c>
      <c r="B1813" s="56">
        <v>41123</v>
      </c>
      <c r="C1813" s="311">
        <v>0.44032407407407409</v>
      </c>
      <c r="D1813">
        <v>2.1669999999999998</v>
      </c>
      <c r="E1813">
        <v>30.63</v>
      </c>
      <c r="F1813">
        <v>0.66</v>
      </c>
      <c r="G1813">
        <v>11.1</v>
      </c>
      <c r="H1813">
        <v>66952</v>
      </c>
      <c r="I1813">
        <v>8.2100000000000009</v>
      </c>
      <c r="J1813">
        <v>14</v>
      </c>
      <c r="K1813">
        <v>0.1</v>
      </c>
      <c r="L1813"/>
      <c r="N1813" s="185"/>
      <c r="O1813" s="185"/>
      <c r="P1813" s="80"/>
      <c r="Q1813" s="80"/>
    </row>
    <row r="1814" spans="1:17" x14ac:dyDescent="0.2">
      <c r="A1814" t="s">
        <v>61</v>
      </c>
      <c r="B1814" s="56">
        <v>41123</v>
      </c>
      <c r="C1814" s="311">
        <v>0.44068287037037041</v>
      </c>
      <c r="D1814">
        <v>3.0779999999999998</v>
      </c>
      <c r="E1814">
        <v>30.36</v>
      </c>
      <c r="F1814">
        <v>0.41</v>
      </c>
      <c r="G1814">
        <v>7</v>
      </c>
      <c r="H1814">
        <v>66892</v>
      </c>
      <c r="I1814">
        <v>8.1999999999999993</v>
      </c>
      <c r="J1814">
        <v>11</v>
      </c>
      <c r="K1814">
        <v>0.8</v>
      </c>
      <c r="L1814"/>
      <c r="N1814" s="185"/>
      <c r="O1814" s="185"/>
      <c r="P1814" s="80"/>
      <c r="Q1814" s="80"/>
    </row>
    <row r="1815" spans="1:17" x14ac:dyDescent="0.2">
      <c r="A1815" t="s">
        <v>61</v>
      </c>
      <c r="B1815" s="56">
        <v>41123</v>
      </c>
      <c r="C1815" s="311">
        <v>0.44137731481481479</v>
      </c>
      <c r="D1815">
        <v>3.996</v>
      </c>
      <c r="E1815">
        <v>30.27</v>
      </c>
      <c r="F1815">
        <v>0.25</v>
      </c>
      <c r="G1815">
        <v>4.2</v>
      </c>
      <c r="H1815">
        <v>66859</v>
      </c>
      <c r="I1815">
        <v>8.1999999999999993</v>
      </c>
      <c r="J1815">
        <v>5</v>
      </c>
      <c r="K1815">
        <v>1.1000000000000001</v>
      </c>
      <c r="L1815"/>
      <c r="N1815" s="185"/>
      <c r="O1815" s="185"/>
      <c r="P1815" s="80"/>
      <c r="Q1815" s="80"/>
    </row>
    <row r="1816" spans="1:17" x14ac:dyDescent="0.2">
      <c r="A1816" t="s">
        <v>61</v>
      </c>
      <c r="B1816" s="56">
        <v>41123</v>
      </c>
      <c r="C1816" s="311">
        <v>0.44166666666666665</v>
      </c>
      <c r="D1816">
        <v>5.077</v>
      </c>
      <c r="E1816">
        <v>30.24</v>
      </c>
      <c r="F1816">
        <v>0.22</v>
      </c>
      <c r="G1816">
        <v>3.8</v>
      </c>
      <c r="H1816">
        <v>66846</v>
      </c>
      <c r="I1816">
        <v>8.1999999999999993</v>
      </c>
      <c r="J1816">
        <v>3</v>
      </c>
      <c r="K1816">
        <v>1.1000000000000001</v>
      </c>
      <c r="L1816"/>
      <c r="N1816" s="185"/>
      <c r="O1816" s="185"/>
      <c r="P1816" s="80"/>
      <c r="Q1816" s="80"/>
    </row>
    <row r="1817" spans="1:17" x14ac:dyDescent="0.2">
      <c r="A1817" t="s">
        <v>61</v>
      </c>
      <c r="B1817" s="56">
        <v>41123</v>
      </c>
      <c r="C1817" s="311">
        <v>0.44197916666666665</v>
      </c>
      <c r="D1817">
        <v>6.0069999999999997</v>
      </c>
      <c r="E1817">
        <v>30.22</v>
      </c>
      <c r="F1817">
        <v>0.2</v>
      </c>
      <c r="G1817">
        <v>3.4</v>
      </c>
      <c r="H1817">
        <v>66841</v>
      </c>
      <c r="I1817">
        <v>8.1999999999999993</v>
      </c>
      <c r="J1817">
        <v>1</v>
      </c>
      <c r="K1817">
        <v>1</v>
      </c>
      <c r="L1817"/>
      <c r="N1817" s="185"/>
      <c r="O1817" s="185"/>
      <c r="P1817" s="80"/>
      <c r="Q1817" s="80"/>
    </row>
    <row r="1818" spans="1:17" x14ac:dyDescent="0.2">
      <c r="A1818" t="s">
        <v>61</v>
      </c>
      <c r="B1818" s="56">
        <v>41123</v>
      </c>
      <c r="C1818" s="311">
        <v>0.44247685185185182</v>
      </c>
      <c r="D1818">
        <v>6.9569999999999999</v>
      </c>
      <c r="E1818">
        <v>30.21</v>
      </c>
      <c r="F1818">
        <v>0.18</v>
      </c>
      <c r="G1818">
        <v>3</v>
      </c>
      <c r="H1818">
        <v>66834</v>
      </c>
      <c r="I1818">
        <v>8.1999999999999993</v>
      </c>
      <c r="J1818">
        <v>-3</v>
      </c>
      <c r="K1818">
        <v>1.2</v>
      </c>
      <c r="L1818"/>
      <c r="N1818" s="185"/>
      <c r="O1818" s="185"/>
      <c r="P1818" s="80"/>
      <c r="Q1818" s="80"/>
    </row>
    <row r="1819" spans="1:17" x14ac:dyDescent="0.2">
      <c r="A1819" t="s">
        <v>61</v>
      </c>
      <c r="B1819" s="56">
        <v>41123</v>
      </c>
      <c r="C1819" s="311">
        <v>0.44283564814814813</v>
      </c>
      <c r="D1819">
        <v>8.0410000000000004</v>
      </c>
      <c r="E1819">
        <v>30.21</v>
      </c>
      <c r="F1819">
        <v>0.17</v>
      </c>
      <c r="G1819">
        <v>2.8</v>
      </c>
      <c r="H1819">
        <v>66831</v>
      </c>
      <c r="I1819">
        <v>8.2100000000000009</v>
      </c>
      <c r="J1819">
        <v>-5</v>
      </c>
      <c r="K1819">
        <v>1.1000000000000001</v>
      </c>
      <c r="L1819"/>
      <c r="N1819" s="185"/>
      <c r="O1819" s="185"/>
      <c r="P1819" s="80"/>
      <c r="Q1819" s="80"/>
    </row>
    <row r="1820" spans="1:17" x14ac:dyDescent="0.2">
      <c r="A1820" t="s">
        <v>61</v>
      </c>
      <c r="B1820" s="56">
        <v>41123</v>
      </c>
      <c r="C1820" s="311">
        <v>0.44311342592592595</v>
      </c>
      <c r="D1820">
        <v>9.1859999999999999</v>
      </c>
      <c r="E1820">
        <v>30.2</v>
      </c>
      <c r="F1820">
        <v>0.16</v>
      </c>
      <c r="G1820">
        <v>2.7</v>
      </c>
      <c r="H1820">
        <v>66827</v>
      </c>
      <c r="I1820">
        <v>8.2100000000000009</v>
      </c>
      <c r="J1820">
        <v>-9</v>
      </c>
      <c r="K1820">
        <v>1.3</v>
      </c>
      <c r="L1820"/>
      <c r="N1820" s="185"/>
      <c r="O1820" s="185"/>
      <c r="P1820" s="80"/>
      <c r="Q1820" s="80"/>
    </row>
    <row r="1821" spans="1:17" x14ac:dyDescent="0.2">
      <c r="A1821" t="s">
        <v>61</v>
      </c>
      <c r="B1821" s="56">
        <v>41123</v>
      </c>
      <c r="C1821" s="311">
        <v>0.44353009259259263</v>
      </c>
      <c r="D1821">
        <v>9.9830000000000005</v>
      </c>
      <c r="E1821">
        <v>30.2</v>
      </c>
      <c r="F1821">
        <v>0.16</v>
      </c>
      <c r="G1821">
        <v>2.6</v>
      </c>
      <c r="H1821">
        <v>66823</v>
      </c>
      <c r="I1821">
        <v>8.2100000000000009</v>
      </c>
      <c r="J1821">
        <v>-25</v>
      </c>
      <c r="K1821">
        <v>1.4</v>
      </c>
      <c r="L1821"/>
      <c r="N1821" s="185"/>
      <c r="O1821" s="185"/>
      <c r="P1821" s="80"/>
      <c r="Q1821" s="80"/>
    </row>
    <row r="1822" spans="1:17" x14ac:dyDescent="0.2">
      <c r="A1822" t="s">
        <v>61</v>
      </c>
      <c r="B1822" s="56">
        <v>41123</v>
      </c>
      <c r="C1822" s="311">
        <v>0.44384259259259262</v>
      </c>
      <c r="D1822">
        <v>11.103</v>
      </c>
      <c r="E1822">
        <v>30.19</v>
      </c>
      <c r="F1822">
        <v>0.15</v>
      </c>
      <c r="G1822">
        <v>2.5</v>
      </c>
      <c r="H1822">
        <v>66821</v>
      </c>
      <c r="I1822">
        <v>8.2100000000000009</v>
      </c>
      <c r="J1822">
        <v>-43</v>
      </c>
      <c r="K1822">
        <v>1.3</v>
      </c>
      <c r="L1822"/>
      <c r="N1822" s="185"/>
      <c r="O1822" s="185"/>
      <c r="P1822" s="80"/>
      <c r="Q1822" s="80"/>
    </row>
    <row r="1823" spans="1:17" x14ac:dyDescent="0.2">
      <c r="A1823" t="s">
        <v>61</v>
      </c>
      <c r="B1823" s="56">
        <v>41123</v>
      </c>
      <c r="C1823" s="311">
        <v>0.44438657407407406</v>
      </c>
      <c r="D1823">
        <v>12.048</v>
      </c>
      <c r="E1823">
        <v>29.89</v>
      </c>
      <c r="F1823">
        <v>0.13</v>
      </c>
      <c r="G1823">
        <v>2.2000000000000002</v>
      </c>
      <c r="H1823">
        <v>66767</v>
      </c>
      <c r="I1823">
        <v>8.14</v>
      </c>
      <c r="J1823">
        <v>-350</v>
      </c>
      <c r="K1823">
        <v>0.2</v>
      </c>
      <c r="L1823"/>
      <c r="N1823" s="185"/>
      <c r="O1823" s="185"/>
      <c r="P1823" s="80"/>
      <c r="Q1823" s="80"/>
    </row>
    <row r="1824" spans="1:17" x14ac:dyDescent="0.2">
      <c r="A1824" t="s">
        <v>61</v>
      </c>
      <c r="B1824" s="56">
        <v>41123</v>
      </c>
      <c r="C1824" s="311">
        <v>0.44550925925925927</v>
      </c>
      <c r="D1824">
        <v>13.089</v>
      </c>
      <c r="E1824">
        <v>28.98</v>
      </c>
      <c r="F1824">
        <v>0.11</v>
      </c>
      <c r="G1824">
        <v>1.8</v>
      </c>
      <c r="H1824">
        <v>66625</v>
      </c>
      <c r="I1824">
        <v>7.71</v>
      </c>
      <c r="J1824">
        <v>-402</v>
      </c>
      <c r="K1824">
        <v>0.4</v>
      </c>
      <c r="L1824"/>
      <c r="N1824" s="185"/>
      <c r="O1824" s="185"/>
      <c r="P1824" s="80"/>
      <c r="Q1824" s="80"/>
    </row>
    <row r="1825" spans="1:17" x14ac:dyDescent="0.2">
      <c r="A1825" t="s">
        <v>61</v>
      </c>
      <c r="B1825" s="56">
        <v>41123</v>
      </c>
      <c r="C1825" s="311">
        <v>0.44585648148148144</v>
      </c>
      <c r="D1825">
        <v>13.66</v>
      </c>
      <c r="E1825">
        <v>28.84</v>
      </c>
      <c r="F1825">
        <v>0.09</v>
      </c>
      <c r="G1825">
        <v>1.5</v>
      </c>
      <c r="H1825">
        <v>61262</v>
      </c>
      <c r="I1825">
        <v>6.79</v>
      </c>
      <c r="J1825">
        <v>-409</v>
      </c>
      <c r="K1825">
        <v>9.1</v>
      </c>
      <c r="L1825"/>
      <c r="N1825" s="185"/>
      <c r="O1825" s="185"/>
      <c r="P1825" s="80"/>
      <c r="Q1825" s="80"/>
    </row>
    <row r="1826" spans="1:17" x14ac:dyDescent="0.2">
      <c r="N1826" s="185"/>
      <c r="O1826" s="185"/>
      <c r="P1826" s="80"/>
      <c r="Q1826" s="80"/>
    </row>
    <row r="1827" spans="1:17" x14ac:dyDescent="0.2">
      <c r="N1827" s="185"/>
      <c r="O1827" s="185"/>
      <c r="P1827" s="80"/>
      <c r="Q1827" s="80"/>
    </row>
    <row r="1828" spans="1:17" x14ac:dyDescent="0.2">
      <c r="A1828" t="s">
        <v>7</v>
      </c>
      <c r="B1828" s="56">
        <v>41233</v>
      </c>
      <c r="C1828" s="311">
        <v>0.30934027777777778</v>
      </c>
      <c r="D1828">
        <v>7.8E-2</v>
      </c>
      <c r="E1828">
        <v>17.52</v>
      </c>
      <c r="F1828">
        <v>9.17</v>
      </c>
      <c r="G1828">
        <v>94.7</v>
      </c>
      <c r="H1828">
        <v>3312</v>
      </c>
      <c r="I1828">
        <v>8.11</v>
      </c>
      <c r="J1828">
        <v>99</v>
      </c>
      <c r="K1828">
        <v>110.3</v>
      </c>
      <c r="M1828" s="80">
        <v>0.1</v>
      </c>
      <c r="N1828" s="185"/>
      <c r="O1828" s="185"/>
      <c r="P1828" s="80"/>
      <c r="Q1828" s="80"/>
    </row>
    <row r="1829" spans="1:17" x14ac:dyDescent="0.2">
      <c r="A1829" t="s">
        <v>7</v>
      </c>
      <c r="B1829" s="56">
        <v>41233</v>
      </c>
      <c r="C1829" s="311">
        <v>0.30971064814814814</v>
      </c>
      <c r="D1829">
        <v>0.96899999999999997</v>
      </c>
      <c r="E1829">
        <v>17.52</v>
      </c>
      <c r="F1829">
        <v>9.17</v>
      </c>
      <c r="G1829">
        <v>94.7</v>
      </c>
      <c r="H1829">
        <v>3312</v>
      </c>
      <c r="I1829">
        <v>8.07</v>
      </c>
      <c r="J1829">
        <v>96</v>
      </c>
      <c r="K1829">
        <v>112.4</v>
      </c>
      <c r="N1829" s="185"/>
      <c r="O1829" s="185"/>
      <c r="P1829" s="80"/>
      <c r="Q1829" s="80"/>
    </row>
    <row r="1830" spans="1:17" x14ac:dyDescent="0.2">
      <c r="A1830" t="s">
        <v>7</v>
      </c>
      <c r="B1830" s="56">
        <v>41233</v>
      </c>
      <c r="C1830" s="311">
        <v>0.3102314814814815</v>
      </c>
      <c r="D1830">
        <v>2.37</v>
      </c>
      <c r="E1830">
        <v>17.52</v>
      </c>
      <c r="F1830">
        <v>9.17</v>
      </c>
      <c r="G1830">
        <v>94.7</v>
      </c>
      <c r="H1830">
        <v>3314</v>
      </c>
      <c r="I1830">
        <v>8.0399999999999991</v>
      </c>
      <c r="J1830">
        <v>95</v>
      </c>
      <c r="K1830">
        <v>115.8</v>
      </c>
      <c r="N1830" s="185"/>
      <c r="O1830" s="185"/>
      <c r="P1830" s="80"/>
      <c r="Q1830" s="80"/>
    </row>
    <row r="1831" spans="1:17" x14ac:dyDescent="0.2">
      <c r="B1831" s="56"/>
      <c r="C1831" s="226"/>
      <c r="D1831"/>
      <c r="E1831"/>
      <c r="F1831"/>
      <c r="G1831"/>
      <c r="H1831"/>
      <c r="I1831"/>
      <c r="J1831"/>
      <c r="K1831"/>
      <c r="N1831" s="185"/>
      <c r="O1831" s="185"/>
      <c r="P1831" s="80"/>
      <c r="Q1831" s="80"/>
    </row>
    <row r="1832" spans="1:17" x14ac:dyDescent="0.2">
      <c r="A1832" t="s">
        <v>36</v>
      </c>
      <c r="B1832" s="56">
        <v>41233</v>
      </c>
      <c r="C1832" s="311">
        <v>0.33337962962962964</v>
      </c>
      <c r="D1832">
        <v>1.0999999999999999E-2</v>
      </c>
      <c r="E1832">
        <v>18.649999999999999</v>
      </c>
      <c r="F1832">
        <v>8.86</v>
      </c>
      <c r="G1832">
        <v>94.1</v>
      </c>
      <c r="H1832">
        <v>4657</v>
      </c>
      <c r="I1832">
        <v>7.68</v>
      </c>
      <c r="J1832">
        <v>97</v>
      </c>
      <c r="K1832">
        <v>68.7</v>
      </c>
      <c r="M1832" s="80">
        <v>0.15</v>
      </c>
      <c r="N1832" s="185"/>
      <c r="O1832" s="185"/>
      <c r="P1832" s="80"/>
      <c r="Q1832" s="80"/>
    </row>
    <row r="1833" spans="1:17" x14ac:dyDescent="0.2">
      <c r="A1833" t="s">
        <v>36</v>
      </c>
      <c r="B1833" s="56">
        <v>41233</v>
      </c>
      <c r="C1833" s="311">
        <v>0.33358796296296295</v>
      </c>
      <c r="D1833">
        <v>0.312</v>
      </c>
      <c r="E1833">
        <v>18.649999999999999</v>
      </c>
      <c r="F1833">
        <v>8.86</v>
      </c>
      <c r="G1833">
        <v>94.1</v>
      </c>
      <c r="H1833">
        <v>4656</v>
      </c>
      <c r="I1833">
        <v>7.69</v>
      </c>
      <c r="J1833">
        <v>96</v>
      </c>
      <c r="K1833">
        <v>71.900000000000006</v>
      </c>
      <c r="N1833" s="185"/>
      <c r="O1833" s="185"/>
      <c r="P1833" s="80"/>
      <c r="Q1833" s="80"/>
    </row>
    <row r="1834" spans="1:17" x14ac:dyDescent="0.2">
      <c r="B1834" s="56"/>
      <c r="C1834" s="226"/>
      <c r="D1834"/>
      <c r="E1834"/>
      <c r="F1834"/>
      <c r="G1834"/>
      <c r="H1834"/>
      <c r="I1834"/>
      <c r="J1834"/>
      <c r="K1834"/>
      <c r="N1834" s="185"/>
      <c r="O1834" s="185"/>
      <c r="P1834" s="80"/>
      <c r="Q1834" s="80"/>
    </row>
    <row r="1835" spans="1:17" x14ac:dyDescent="0.2">
      <c r="A1835" t="s">
        <v>72</v>
      </c>
      <c r="B1835" s="56">
        <v>41233</v>
      </c>
      <c r="C1835" s="311">
        <v>0.40203703703703703</v>
      </c>
      <c r="D1835">
        <v>3.0000000000000001E-3</v>
      </c>
      <c r="E1835">
        <v>17.350000000000001</v>
      </c>
      <c r="F1835">
        <v>7.27</v>
      </c>
      <c r="G1835">
        <v>74.400000000000006</v>
      </c>
      <c r="H1835">
        <v>1624</v>
      </c>
      <c r="I1835">
        <v>7.9</v>
      </c>
      <c r="J1835">
        <v>80</v>
      </c>
      <c r="K1835">
        <v>22.4</v>
      </c>
      <c r="M1835" s="80">
        <v>0.3</v>
      </c>
      <c r="N1835" s="185"/>
      <c r="O1835" s="185"/>
      <c r="P1835" s="80"/>
      <c r="Q1835" s="80"/>
    </row>
    <row r="1836" spans="1:17" x14ac:dyDescent="0.2">
      <c r="A1836" t="s">
        <v>72</v>
      </c>
      <c r="B1836" s="56">
        <v>41233</v>
      </c>
      <c r="C1836" s="311">
        <v>0.40256944444444448</v>
      </c>
      <c r="D1836">
        <v>0.58799999999999997</v>
      </c>
      <c r="E1836">
        <v>17.350000000000001</v>
      </c>
      <c r="F1836">
        <v>7.22</v>
      </c>
      <c r="G1836">
        <v>73.900000000000006</v>
      </c>
      <c r="H1836">
        <v>1624</v>
      </c>
      <c r="I1836">
        <v>7.82</v>
      </c>
      <c r="J1836">
        <v>73</v>
      </c>
      <c r="K1836">
        <v>25.6</v>
      </c>
      <c r="N1836" s="185"/>
      <c r="O1836" s="185"/>
      <c r="P1836" s="80"/>
      <c r="Q1836" s="80"/>
    </row>
    <row r="1837" spans="1:17" x14ac:dyDescent="0.2">
      <c r="B1837" s="315"/>
      <c r="C1837" s="82"/>
      <c r="F1837" s="87"/>
      <c r="G1837" s="82"/>
      <c r="I1837" s="10"/>
      <c r="J1837" s="86"/>
      <c r="K1837" s="10"/>
      <c r="N1837" s="185"/>
      <c r="O1837" s="185"/>
      <c r="P1837" s="80"/>
      <c r="Q1837" s="80"/>
    </row>
    <row r="1838" spans="1:17" x14ac:dyDescent="0.2">
      <c r="A1838" t="s">
        <v>55</v>
      </c>
      <c r="B1838" s="56">
        <v>41232</v>
      </c>
      <c r="C1838" s="311">
        <v>0.40959490740740739</v>
      </c>
      <c r="D1838">
        <v>0.30599999999999999</v>
      </c>
      <c r="E1838">
        <v>19.79</v>
      </c>
      <c r="F1838">
        <v>5.24</v>
      </c>
      <c r="G1838">
        <v>73.5</v>
      </c>
      <c r="H1838">
        <v>67186</v>
      </c>
      <c r="I1838">
        <v>7.84</v>
      </c>
      <c r="J1838">
        <v>68</v>
      </c>
      <c r="K1838">
        <v>0.3</v>
      </c>
      <c r="M1838" s="80">
        <v>1.6</v>
      </c>
      <c r="N1838" s="259">
        <v>21.492799999999995</v>
      </c>
      <c r="O1838" s="260">
        <v>29.021360000000001</v>
      </c>
      <c r="P1838" s="186">
        <v>1.5726210350584306</v>
      </c>
      <c r="Q1838" s="186">
        <v>1.606060606060606</v>
      </c>
    </row>
    <row r="1839" spans="1:17" x14ac:dyDescent="0.2">
      <c r="A1839" t="s">
        <v>55</v>
      </c>
      <c r="B1839" s="56">
        <v>41232</v>
      </c>
      <c r="C1839" s="311">
        <v>0.40990740740740739</v>
      </c>
      <c r="D1839">
        <v>1.0009999999999999</v>
      </c>
      <c r="E1839">
        <v>19.77</v>
      </c>
      <c r="F1839">
        <v>5.22</v>
      </c>
      <c r="G1839">
        <v>73.2</v>
      </c>
      <c r="H1839">
        <v>67134</v>
      </c>
      <c r="I1839">
        <v>7.86</v>
      </c>
      <c r="J1839">
        <v>67</v>
      </c>
      <c r="K1839">
        <v>0.3</v>
      </c>
      <c r="N1839" s="143"/>
      <c r="O1839" s="185"/>
      <c r="P1839" s="80"/>
      <c r="Q1839" s="80"/>
    </row>
    <row r="1840" spans="1:17" x14ac:dyDescent="0.2">
      <c r="A1840" t="s">
        <v>55</v>
      </c>
      <c r="B1840" s="56">
        <v>41232</v>
      </c>
      <c r="C1840" s="311">
        <v>0.4103472222222222</v>
      </c>
      <c r="D1840">
        <v>1.998</v>
      </c>
      <c r="E1840">
        <v>19.73</v>
      </c>
      <c r="F1840">
        <v>5</v>
      </c>
      <c r="G1840">
        <v>70</v>
      </c>
      <c r="H1840">
        <v>67078</v>
      </c>
      <c r="I1840">
        <v>7.87</v>
      </c>
      <c r="J1840">
        <v>66</v>
      </c>
      <c r="K1840">
        <v>0.3</v>
      </c>
      <c r="N1840" s="185"/>
      <c r="O1840" s="185"/>
      <c r="P1840" s="80"/>
      <c r="Q1840" s="80"/>
    </row>
    <row r="1841" spans="1:17" x14ac:dyDescent="0.2">
      <c r="A1841" t="s">
        <v>55</v>
      </c>
      <c r="B1841" s="56">
        <v>41232</v>
      </c>
      <c r="C1841" s="311">
        <v>0.41094907407407405</v>
      </c>
      <c r="D1841">
        <v>3.0129999999999999</v>
      </c>
      <c r="E1841">
        <v>19.690000000000001</v>
      </c>
      <c r="F1841">
        <v>4.82</v>
      </c>
      <c r="G1841">
        <v>67.400000000000006</v>
      </c>
      <c r="H1841">
        <v>67005</v>
      </c>
      <c r="I1841">
        <v>7.88</v>
      </c>
      <c r="J1841">
        <v>64</v>
      </c>
      <c r="K1841">
        <v>0.4</v>
      </c>
      <c r="N1841" s="185"/>
      <c r="O1841" s="185"/>
      <c r="P1841" s="80"/>
      <c r="Q1841" s="80"/>
    </row>
    <row r="1842" spans="1:17" x14ac:dyDescent="0.2">
      <c r="A1842" t="s">
        <v>55</v>
      </c>
      <c r="B1842" s="56">
        <v>41232</v>
      </c>
      <c r="C1842" s="311">
        <v>0.41127314814814814</v>
      </c>
      <c r="D1842">
        <v>3.9049999999999998</v>
      </c>
      <c r="E1842">
        <v>19.71</v>
      </c>
      <c r="F1842">
        <v>4.82</v>
      </c>
      <c r="G1842">
        <v>67.400000000000006</v>
      </c>
      <c r="H1842">
        <v>66988</v>
      </c>
      <c r="I1842">
        <v>7.88</v>
      </c>
      <c r="J1842">
        <v>63</v>
      </c>
      <c r="K1842">
        <v>0.4</v>
      </c>
      <c r="N1842" s="185"/>
      <c r="O1842" s="185"/>
      <c r="P1842" s="80"/>
      <c r="Q1842" s="80"/>
    </row>
    <row r="1843" spans="1:17" x14ac:dyDescent="0.2">
      <c r="A1843" t="s">
        <v>55</v>
      </c>
      <c r="B1843" s="56">
        <v>41232</v>
      </c>
      <c r="C1843" s="311">
        <v>0.41171296296296295</v>
      </c>
      <c r="D1843">
        <v>5.1219999999999999</v>
      </c>
      <c r="E1843">
        <v>19.739999999999998</v>
      </c>
      <c r="F1843">
        <v>4.88</v>
      </c>
      <c r="G1843">
        <v>68.3</v>
      </c>
      <c r="H1843">
        <v>66965</v>
      </c>
      <c r="I1843">
        <v>7.89</v>
      </c>
      <c r="J1843">
        <v>61</v>
      </c>
      <c r="K1843">
        <v>0.3</v>
      </c>
      <c r="N1843" s="258"/>
      <c r="O1843" s="185"/>
      <c r="P1843" s="80"/>
      <c r="Q1843" s="80"/>
    </row>
    <row r="1844" spans="1:17" x14ac:dyDescent="0.2">
      <c r="A1844" t="s">
        <v>55</v>
      </c>
      <c r="B1844" s="56">
        <v>41232</v>
      </c>
      <c r="C1844" s="311">
        <v>0.41197916666666662</v>
      </c>
      <c r="D1844">
        <v>6.0780000000000003</v>
      </c>
      <c r="E1844">
        <v>19.760000000000002</v>
      </c>
      <c r="F1844">
        <v>4.95</v>
      </c>
      <c r="G1844">
        <v>69.3</v>
      </c>
      <c r="H1844">
        <v>66942</v>
      </c>
      <c r="I1844">
        <v>7.89</v>
      </c>
      <c r="J1844">
        <v>61</v>
      </c>
      <c r="K1844">
        <v>0.3</v>
      </c>
      <c r="N1844" s="258"/>
      <c r="O1844" s="185"/>
      <c r="P1844" s="80"/>
      <c r="Q1844" s="80"/>
    </row>
    <row r="1845" spans="1:17" x14ac:dyDescent="0.2">
      <c r="A1845" t="s">
        <v>55</v>
      </c>
      <c r="B1845" s="56">
        <v>41232</v>
      </c>
      <c r="C1845" s="311">
        <v>0.41239583333333335</v>
      </c>
      <c r="D1845">
        <v>6.9569999999999999</v>
      </c>
      <c r="E1845">
        <v>19.8</v>
      </c>
      <c r="F1845">
        <v>5.03</v>
      </c>
      <c r="G1845">
        <v>70.5</v>
      </c>
      <c r="H1845">
        <v>66918</v>
      </c>
      <c r="I1845">
        <v>7.89</v>
      </c>
      <c r="J1845">
        <v>61</v>
      </c>
      <c r="K1845">
        <v>0.3</v>
      </c>
      <c r="N1845" s="258"/>
      <c r="O1845" s="185"/>
      <c r="P1845" s="80"/>
      <c r="Q1845" s="80"/>
    </row>
    <row r="1846" spans="1:17" x14ac:dyDescent="0.2">
      <c r="A1846" t="s">
        <v>55</v>
      </c>
      <c r="B1846" s="56">
        <v>41232</v>
      </c>
      <c r="C1846" s="311">
        <v>0.41263888888888894</v>
      </c>
      <c r="D1846">
        <v>8.0790000000000006</v>
      </c>
      <c r="E1846">
        <v>19.82</v>
      </c>
      <c r="F1846">
        <v>5.07</v>
      </c>
      <c r="G1846">
        <v>71</v>
      </c>
      <c r="H1846">
        <v>66919</v>
      </c>
      <c r="I1846">
        <v>7.9</v>
      </c>
      <c r="J1846">
        <v>60</v>
      </c>
      <c r="K1846">
        <v>0.4</v>
      </c>
      <c r="N1846" s="258"/>
      <c r="O1846" s="185"/>
      <c r="P1846" s="80"/>
      <c r="Q1846" s="80"/>
    </row>
    <row r="1847" spans="1:17" x14ac:dyDescent="0.2">
      <c r="A1847" t="s">
        <v>55</v>
      </c>
      <c r="B1847" s="56">
        <v>41232</v>
      </c>
      <c r="C1847" s="311">
        <v>0.41307870370370375</v>
      </c>
      <c r="D1847">
        <v>9.0069999999999997</v>
      </c>
      <c r="E1847">
        <v>19.86</v>
      </c>
      <c r="F1847">
        <v>5.15</v>
      </c>
      <c r="G1847">
        <v>72.3</v>
      </c>
      <c r="H1847">
        <v>66888</v>
      </c>
      <c r="I1847">
        <v>7.9</v>
      </c>
      <c r="J1847">
        <v>60</v>
      </c>
      <c r="K1847">
        <v>0.3</v>
      </c>
      <c r="N1847" s="258"/>
      <c r="O1847" s="185"/>
      <c r="P1847" s="80"/>
      <c r="Q1847" s="80"/>
    </row>
    <row r="1848" spans="1:17" x14ac:dyDescent="0.2">
      <c r="A1848" t="s">
        <v>55</v>
      </c>
      <c r="B1848" s="56">
        <v>41232</v>
      </c>
      <c r="C1848" s="311">
        <v>0.41342592592592592</v>
      </c>
      <c r="D1848">
        <v>9.9589999999999996</v>
      </c>
      <c r="E1848">
        <v>19.89</v>
      </c>
      <c r="F1848">
        <v>5.23</v>
      </c>
      <c r="G1848">
        <v>73.400000000000006</v>
      </c>
      <c r="H1848">
        <v>66873</v>
      </c>
      <c r="I1848">
        <v>7.91</v>
      </c>
      <c r="J1848">
        <v>59</v>
      </c>
      <c r="K1848">
        <v>0.5</v>
      </c>
      <c r="N1848" s="258"/>
      <c r="O1848" s="185"/>
      <c r="P1848" s="80"/>
      <c r="Q1848" s="80"/>
    </row>
    <row r="1849" spans="1:17" x14ac:dyDescent="0.2">
      <c r="A1849" t="s">
        <v>55</v>
      </c>
      <c r="B1849" s="56">
        <v>41232</v>
      </c>
      <c r="C1849" s="311">
        <v>0.41366898148148151</v>
      </c>
      <c r="D1849">
        <v>11.108000000000001</v>
      </c>
      <c r="E1849">
        <v>19.89</v>
      </c>
      <c r="F1849">
        <v>5.22</v>
      </c>
      <c r="G1849">
        <v>73.2</v>
      </c>
      <c r="H1849">
        <v>66853</v>
      </c>
      <c r="I1849">
        <v>7.91</v>
      </c>
      <c r="J1849">
        <v>58</v>
      </c>
      <c r="K1849">
        <v>0.5</v>
      </c>
      <c r="N1849" s="185"/>
      <c r="O1849" s="185"/>
      <c r="P1849" s="80"/>
      <c r="Q1849" s="80"/>
    </row>
    <row r="1850" spans="1:17" x14ac:dyDescent="0.2">
      <c r="A1850" t="s">
        <v>55</v>
      </c>
      <c r="B1850" s="56">
        <v>41232</v>
      </c>
      <c r="C1850" s="311">
        <v>0.41400462962962964</v>
      </c>
      <c r="D1850">
        <v>12.089</v>
      </c>
      <c r="E1850">
        <v>19.89</v>
      </c>
      <c r="F1850">
        <v>5.18</v>
      </c>
      <c r="G1850">
        <v>72.7</v>
      </c>
      <c r="H1850">
        <v>66814</v>
      </c>
      <c r="I1850">
        <v>7.91</v>
      </c>
      <c r="J1850">
        <v>57</v>
      </c>
      <c r="K1850">
        <v>0.5</v>
      </c>
      <c r="N1850" s="185"/>
      <c r="O1850" s="185"/>
      <c r="P1850" s="80"/>
      <c r="Q1850" s="80"/>
    </row>
    <row r="1851" spans="1:17" x14ac:dyDescent="0.2">
      <c r="A1851" t="s">
        <v>55</v>
      </c>
      <c r="B1851" s="56">
        <v>41232</v>
      </c>
      <c r="C1851" s="311">
        <v>0.41444444444444445</v>
      </c>
      <c r="D1851">
        <v>12.98</v>
      </c>
      <c r="E1851">
        <v>19.89</v>
      </c>
      <c r="F1851">
        <v>5.13</v>
      </c>
      <c r="G1851">
        <v>72</v>
      </c>
      <c r="H1851">
        <v>66767</v>
      </c>
      <c r="I1851">
        <v>7.91</v>
      </c>
      <c r="J1851">
        <v>54</v>
      </c>
      <c r="K1851">
        <v>0.5</v>
      </c>
      <c r="N1851" s="185"/>
      <c r="O1851" s="185"/>
      <c r="P1851" s="80"/>
      <c r="Q1851" s="80"/>
    </row>
    <row r="1852" spans="1:17" x14ac:dyDescent="0.2">
      <c r="A1852" t="s">
        <v>55</v>
      </c>
      <c r="B1852" s="56">
        <v>41232</v>
      </c>
      <c r="C1852" s="311">
        <v>0.41464120370370372</v>
      </c>
      <c r="D1852">
        <v>13.361000000000001</v>
      </c>
      <c r="E1852">
        <v>19.899999999999999</v>
      </c>
      <c r="F1852">
        <v>5.13</v>
      </c>
      <c r="G1852">
        <v>72</v>
      </c>
      <c r="H1852">
        <v>66592</v>
      </c>
      <c r="I1852">
        <v>7.89</v>
      </c>
      <c r="J1852">
        <v>-174</v>
      </c>
      <c r="K1852">
        <v>0.5</v>
      </c>
      <c r="N1852" s="185"/>
      <c r="O1852" s="185"/>
      <c r="P1852" s="80"/>
      <c r="Q1852" s="80"/>
    </row>
    <row r="1853" spans="1:17" x14ac:dyDescent="0.2">
      <c r="B1853" s="56"/>
      <c r="C1853" s="226"/>
      <c r="D1853"/>
      <c r="E1853"/>
      <c r="F1853"/>
      <c r="G1853"/>
      <c r="H1853"/>
      <c r="I1853"/>
      <c r="J1853"/>
      <c r="K1853"/>
      <c r="N1853" s="185"/>
      <c r="O1853" s="185"/>
      <c r="P1853" s="80"/>
      <c r="Q1853" s="80"/>
    </row>
    <row r="1854" spans="1:17" x14ac:dyDescent="0.2">
      <c r="A1854" t="s">
        <v>58</v>
      </c>
      <c r="B1854" s="56">
        <v>41232</v>
      </c>
      <c r="C1854" s="311">
        <v>0.44109953703703703</v>
      </c>
      <c r="D1854">
        <v>3.3000000000000002E-2</v>
      </c>
      <c r="E1854">
        <v>20.170000000000002</v>
      </c>
      <c r="F1854">
        <v>6.66</v>
      </c>
      <c r="G1854">
        <v>93.8</v>
      </c>
      <c r="H1854">
        <v>66652</v>
      </c>
      <c r="I1854">
        <v>8.11</v>
      </c>
      <c r="J1854">
        <v>87</v>
      </c>
      <c r="K1854">
        <v>-0.7</v>
      </c>
      <c r="M1854" s="80">
        <v>1.8</v>
      </c>
      <c r="N1854" s="259">
        <v>21.846699999999998</v>
      </c>
      <c r="O1854" s="259">
        <v>25.823599999999995</v>
      </c>
      <c r="P1854" s="186">
        <v>1.6084033613445381</v>
      </c>
      <c r="Q1854" s="186">
        <v>1.5722222222222222</v>
      </c>
    </row>
    <row r="1855" spans="1:17" x14ac:dyDescent="0.2">
      <c r="A1855" t="s">
        <v>58</v>
      </c>
      <c r="B1855" s="56">
        <v>41232</v>
      </c>
      <c r="C1855" s="311">
        <v>0.4415162037037037</v>
      </c>
      <c r="D1855">
        <v>0.999</v>
      </c>
      <c r="E1855">
        <v>19.68</v>
      </c>
      <c r="F1855">
        <v>7.19</v>
      </c>
      <c r="G1855">
        <v>100.4</v>
      </c>
      <c r="H1855">
        <v>66619</v>
      </c>
      <c r="I1855">
        <v>8.1199999999999992</v>
      </c>
      <c r="J1855">
        <v>81</v>
      </c>
      <c r="K1855">
        <v>-0.4</v>
      </c>
      <c r="N1855" s="143"/>
      <c r="O1855" s="185"/>
      <c r="P1855" s="80"/>
      <c r="Q1855" s="80"/>
    </row>
    <row r="1856" spans="1:17" x14ac:dyDescent="0.2">
      <c r="A1856" t="s">
        <v>58</v>
      </c>
      <c r="B1856" s="56">
        <v>41232</v>
      </c>
      <c r="C1856" s="311">
        <v>0.44231481481481483</v>
      </c>
      <c r="D1856">
        <v>2.0009999999999999</v>
      </c>
      <c r="E1856">
        <v>19.690000000000001</v>
      </c>
      <c r="F1856">
        <v>6.42</v>
      </c>
      <c r="G1856">
        <v>89.6</v>
      </c>
      <c r="H1856">
        <v>66635</v>
      </c>
      <c r="I1856">
        <v>8.1</v>
      </c>
      <c r="J1856">
        <v>72</v>
      </c>
      <c r="K1856">
        <v>-0.4</v>
      </c>
      <c r="N1856" s="185"/>
      <c r="O1856" s="185"/>
      <c r="P1856" s="80"/>
      <c r="Q1856" s="80"/>
    </row>
    <row r="1857" spans="1:17" x14ac:dyDescent="0.2">
      <c r="A1857" t="s">
        <v>58</v>
      </c>
      <c r="B1857" s="56">
        <v>41232</v>
      </c>
      <c r="C1857" s="311">
        <v>0.4428125</v>
      </c>
      <c r="D1857">
        <v>2.956</v>
      </c>
      <c r="E1857">
        <v>19.739999999999998</v>
      </c>
      <c r="F1857">
        <v>6.04</v>
      </c>
      <c r="G1857">
        <v>84.4</v>
      </c>
      <c r="H1857">
        <v>66662</v>
      </c>
      <c r="I1857">
        <v>8.1</v>
      </c>
      <c r="J1857">
        <v>69</v>
      </c>
      <c r="K1857">
        <v>-0.5</v>
      </c>
      <c r="N1857" s="185"/>
      <c r="O1857" s="185"/>
      <c r="P1857" s="80"/>
      <c r="Q1857" s="80"/>
    </row>
    <row r="1858" spans="1:17" x14ac:dyDescent="0.2">
      <c r="A1858" t="s">
        <v>58</v>
      </c>
      <c r="B1858" s="56">
        <v>41232</v>
      </c>
      <c r="C1858" s="311">
        <v>0.44363425925925926</v>
      </c>
      <c r="D1858">
        <v>4.04</v>
      </c>
      <c r="E1858">
        <v>19.72</v>
      </c>
      <c r="F1858">
        <v>5.55</v>
      </c>
      <c r="G1858">
        <v>77.599999999999994</v>
      </c>
      <c r="H1858">
        <v>66703</v>
      </c>
      <c r="I1858">
        <v>8.09</v>
      </c>
      <c r="J1858">
        <v>66</v>
      </c>
      <c r="K1858">
        <v>-0.5</v>
      </c>
      <c r="N1858" s="185"/>
      <c r="O1858" s="185"/>
      <c r="P1858" s="80"/>
      <c r="Q1858" s="80"/>
    </row>
    <row r="1859" spans="1:17" x14ac:dyDescent="0.2">
      <c r="A1859" t="s">
        <v>58</v>
      </c>
      <c r="B1859" s="56">
        <v>41232</v>
      </c>
      <c r="C1859" s="311">
        <v>0.44410879629629635</v>
      </c>
      <c r="D1859">
        <v>4.944</v>
      </c>
      <c r="E1859">
        <v>19.7</v>
      </c>
      <c r="F1859">
        <v>5.39</v>
      </c>
      <c r="G1859">
        <v>75.3</v>
      </c>
      <c r="H1859">
        <v>66697</v>
      </c>
      <c r="I1859">
        <v>8.09</v>
      </c>
      <c r="J1859">
        <v>64</v>
      </c>
      <c r="K1859">
        <v>-0.5</v>
      </c>
      <c r="N1859" s="185"/>
      <c r="O1859" s="185"/>
      <c r="P1859" s="80"/>
      <c r="Q1859" s="80"/>
    </row>
    <row r="1860" spans="1:17" x14ac:dyDescent="0.2">
      <c r="A1860" t="s">
        <v>58</v>
      </c>
      <c r="B1860" s="56">
        <v>41232</v>
      </c>
      <c r="C1860" s="311">
        <v>0.44480324074074074</v>
      </c>
      <c r="D1860">
        <v>6.0170000000000003</v>
      </c>
      <c r="E1860">
        <v>19.72</v>
      </c>
      <c r="F1860">
        <v>5.27</v>
      </c>
      <c r="G1860">
        <v>73.7</v>
      </c>
      <c r="H1860">
        <v>66716</v>
      </c>
      <c r="I1860">
        <v>8.09</v>
      </c>
      <c r="J1860">
        <v>61</v>
      </c>
      <c r="K1860">
        <v>-0.3</v>
      </c>
      <c r="N1860" s="185"/>
      <c r="O1860" s="185"/>
      <c r="P1860" s="80"/>
      <c r="Q1860" s="80"/>
    </row>
    <row r="1861" spans="1:17" x14ac:dyDescent="0.2">
      <c r="A1861" t="s">
        <v>58</v>
      </c>
      <c r="B1861" s="56">
        <v>41232</v>
      </c>
      <c r="C1861" s="311">
        <v>0.44537037037037036</v>
      </c>
      <c r="D1861">
        <v>7.1379999999999999</v>
      </c>
      <c r="E1861">
        <v>19.73</v>
      </c>
      <c r="F1861">
        <v>5.15</v>
      </c>
      <c r="G1861">
        <v>72</v>
      </c>
      <c r="H1861">
        <v>66709</v>
      </c>
      <c r="I1861">
        <v>8.09</v>
      </c>
      <c r="J1861">
        <v>59</v>
      </c>
      <c r="K1861">
        <v>-0.4</v>
      </c>
      <c r="N1861" s="185"/>
      <c r="O1861" s="185"/>
      <c r="P1861" s="80"/>
      <c r="Q1861" s="80"/>
    </row>
    <row r="1862" spans="1:17" x14ac:dyDescent="0.2">
      <c r="A1862" t="s">
        <v>58</v>
      </c>
      <c r="B1862" s="56">
        <v>41232</v>
      </c>
      <c r="C1862" s="311">
        <v>0.44621527777777775</v>
      </c>
      <c r="D1862">
        <v>7.931</v>
      </c>
      <c r="E1862">
        <v>19.760000000000002</v>
      </c>
      <c r="F1862">
        <v>4.93</v>
      </c>
      <c r="G1862">
        <v>68.900000000000006</v>
      </c>
      <c r="H1862">
        <v>66713</v>
      </c>
      <c r="I1862">
        <v>8.08</v>
      </c>
      <c r="J1862">
        <v>58</v>
      </c>
      <c r="K1862">
        <v>-0.2</v>
      </c>
      <c r="N1862" s="185"/>
      <c r="O1862" s="185"/>
      <c r="P1862" s="80"/>
      <c r="Q1862" s="80"/>
    </row>
    <row r="1863" spans="1:17" x14ac:dyDescent="0.2">
      <c r="A1863" t="s">
        <v>58</v>
      </c>
      <c r="B1863" s="56">
        <v>41232</v>
      </c>
      <c r="C1863" s="311">
        <v>0.44673611111111106</v>
      </c>
      <c r="D1863">
        <v>9.0640000000000001</v>
      </c>
      <c r="E1863">
        <v>19.77</v>
      </c>
      <c r="F1863">
        <v>4.8499999999999996</v>
      </c>
      <c r="G1863">
        <v>67.8</v>
      </c>
      <c r="H1863">
        <v>66711</v>
      </c>
      <c r="I1863">
        <v>8.08</v>
      </c>
      <c r="J1863">
        <v>56</v>
      </c>
      <c r="K1863">
        <v>0</v>
      </c>
      <c r="N1863" s="185"/>
      <c r="O1863" s="185"/>
      <c r="P1863" s="80"/>
      <c r="Q1863" s="80"/>
    </row>
    <row r="1864" spans="1:17" x14ac:dyDescent="0.2">
      <c r="A1864" t="s">
        <v>58</v>
      </c>
      <c r="B1864" s="56">
        <v>41232</v>
      </c>
      <c r="C1864" s="311">
        <v>0.44715277777777779</v>
      </c>
      <c r="D1864">
        <v>10.115</v>
      </c>
      <c r="E1864">
        <v>19.78</v>
      </c>
      <c r="F1864">
        <v>4.83</v>
      </c>
      <c r="G1864">
        <v>67.599999999999994</v>
      </c>
      <c r="H1864">
        <v>66709</v>
      </c>
      <c r="I1864">
        <v>8.08</v>
      </c>
      <c r="J1864">
        <v>55</v>
      </c>
      <c r="K1864">
        <v>-0.1</v>
      </c>
      <c r="N1864" s="185"/>
      <c r="O1864" s="185"/>
      <c r="P1864" s="80"/>
      <c r="Q1864" s="80"/>
    </row>
    <row r="1865" spans="1:17" x14ac:dyDescent="0.2">
      <c r="A1865" t="s">
        <v>58</v>
      </c>
      <c r="B1865" s="56">
        <v>41232</v>
      </c>
      <c r="C1865" s="311">
        <v>0.44766203703703705</v>
      </c>
      <c r="D1865">
        <v>11.257</v>
      </c>
      <c r="E1865">
        <v>19.78</v>
      </c>
      <c r="F1865">
        <v>4.78</v>
      </c>
      <c r="G1865">
        <v>66.8</v>
      </c>
      <c r="H1865">
        <v>66699</v>
      </c>
      <c r="I1865">
        <v>8.08</v>
      </c>
      <c r="J1865">
        <v>-42</v>
      </c>
      <c r="K1865">
        <v>7.5</v>
      </c>
      <c r="N1865" s="185"/>
      <c r="O1865" s="185"/>
      <c r="P1865" s="80"/>
      <c r="Q1865" s="80"/>
    </row>
    <row r="1866" spans="1:17" x14ac:dyDescent="0.2">
      <c r="B1866" s="56"/>
      <c r="C1866" s="226"/>
      <c r="D1866"/>
      <c r="E1866"/>
      <c r="F1866"/>
      <c r="G1866"/>
      <c r="H1866"/>
      <c r="I1866"/>
      <c r="J1866"/>
      <c r="K1866"/>
      <c r="N1866" s="185"/>
      <c r="O1866" s="185"/>
      <c r="P1866" s="80"/>
      <c r="Q1866" s="80"/>
    </row>
    <row r="1867" spans="1:17" x14ac:dyDescent="0.2">
      <c r="A1867" t="s">
        <v>61</v>
      </c>
      <c r="B1867" s="56">
        <v>41232</v>
      </c>
      <c r="C1867" s="311">
        <v>0.46474537037037034</v>
      </c>
      <c r="D1867">
        <v>0.24099999999999999</v>
      </c>
      <c r="E1867">
        <v>20.32</v>
      </c>
      <c r="F1867">
        <v>6.95</v>
      </c>
      <c r="G1867">
        <v>98.2</v>
      </c>
      <c r="H1867">
        <v>66792</v>
      </c>
      <c r="I1867">
        <v>8.1300000000000008</v>
      </c>
      <c r="J1867">
        <v>94</v>
      </c>
      <c r="K1867">
        <v>0.3</v>
      </c>
      <c r="M1867" s="80">
        <v>1.5</v>
      </c>
      <c r="N1867" s="259">
        <v>27.77852</v>
      </c>
      <c r="O1867" s="259">
        <v>23.244199999999999</v>
      </c>
      <c r="P1867" s="186">
        <v>1.6111111111111112</v>
      </c>
      <c r="Q1867" s="186">
        <v>1.596244131455399</v>
      </c>
    </row>
    <row r="1868" spans="1:17" x14ac:dyDescent="0.2">
      <c r="A1868" t="s">
        <v>61</v>
      </c>
      <c r="B1868" s="56">
        <v>41232</v>
      </c>
      <c r="C1868" s="311">
        <v>0.46521990740740743</v>
      </c>
      <c r="D1868">
        <v>1.0740000000000001</v>
      </c>
      <c r="E1868">
        <v>19.829999999999998</v>
      </c>
      <c r="F1868">
        <v>6.71</v>
      </c>
      <c r="G1868">
        <v>94</v>
      </c>
      <c r="H1868">
        <v>66734</v>
      </c>
      <c r="I1868">
        <v>8.1199999999999992</v>
      </c>
      <c r="J1868">
        <v>89</v>
      </c>
      <c r="K1868">
        <v>0.3</v>
      </c>
      <c r="L1868"/>
      <c r="N1868" s="143"/>
      <c r="O1868" s="185"/>
      <c r="P1868" s="80"/>
      <c r="Q1868" s="80"/>
    </row>
    <row r="1869" spans="1:17" x14ac:dyDescent="0.2">
      <c r="A1869" t="s">
        <v>61</v>
      </c>
      <c r="B1869" s="56">
        <v>41232</v>
      </c>
      <c r="C1869" s="311">
        <v>0.46596064814814814</v>
      </c>
      <c r="D1869">
        <v>1.9470000000000001</v>
      </c>
      <c r="E1869">
        <v>19.72</v>
      </c>
      <c r="F1869">
        <v>6.4</v>
      </c>
      <c r="G1869">
        <v>89.4</v>
      </c>
      <c r="H1869">
        <v>66724</v>
      </c>
      <c r="I1869">
        <v>8.1199999999999992</v>
      </c>
      <c r="J1869">
        <v>83</v>
      </c>
      <c r="K1869">
        <v>0.4</v>
      </c>
      <c r="L1869"/>
      <c r="N1869" s="185"/>
      <c r="O1869" s="80"/>
      <c r="P1869" s="80"/>
      <c r="Q1869" s="80"/>
    </row>
    <row r="1870" spans="1:17" x14ac:dyDescent="0.2">
      <c r="A1870" t="s">
        <v>61</v>
      </c>
      <c r="B1870" s="56">
        <v>41232</v>
      </c>
      <c r="C1870" s="311">
        <v>0.46625</v>
      </c>
      <c r="D1870">
        <v>3.0249999999999999</v>
      </c>
      <c r="E1870">
        <v>19.68</v>
      </c>
      <c r="F1870">
        <v>6.17</v>
      </c>
      <c r="G1870">
        <v>86.2</v>
      </c>
      <c r="H1870">
        <v>66723</v>
      </c>
      <c r="I1870">
        <v>8.11</v>
      </c>
      <c r="J1870">
        <v>81</v>
      </c>
      <c r="K1870">
        <v>0.3</v>
      </c>
      <c r="L1870"/>
      <c r="N1870" s="185"/>
      <c r="O1870" s="185"/>
      <c r="P1870" s="80"/>
      <c r="Q1870" s="80"/>
    </row>
    <row r="1871" spans="1:17" x14ac:dyDescent="0.2">
      <c r="A1871" t="s">
        <v>61</v>
      </c>
      <c r="B1871" s="56">
        <v>41232</v>
      </c>
      <c r="C1871" s="311">
        <v>0.46711805555555558</v>
      </c>
      <c r="D1871">
        <v>4.0599999999999996</v>
      </c>
      <c r="E1871">
        <v>19.66</v>
      </c>
      <c r="F1871">
        <v>5.83</v>
      </c>
      <c r="G1871">
        <v>81.3</v>
      </c>
      <c r="H1871">
        <v>66711</v>
      </c>
      <c r="I1871">
        <v>8.11</v>
      </c>
      <c r="J1871">
        <v>76</v>
      </c>
      <c r="K1871">
        <v>0.3</v>
      </c>
      <c r="L1871"/>
      <c r="N1871" s="185"/>
      <c r="O1871" s="185"/>
      <c r="P1871" s="80"/>
      <c r="Q1871" s="80"/>
    </row>
    <row r="1872" spans="1:17" x14ac:dyDescent="0.2">
      <c r="A1872" t="s">
        <v>61</v>
      </c>
      <c r="B1872" s="56">
        <v>41232</v>
      </c>
      <c r="C1872" s="311">
        <v>0.4678356481481481</v>
      </c>
      <c r="D1872">
        <v>5</v>
      </c>
      <c r="E1872">
        <v>19.649999999999999</v>
      </c>
      <c r="F1872">
        <v>5.75</v>
      </c>
      <c r="G1872">
        <v>80.3</v>
      </c>
      <c r="H1872">
        <v>66708</v>
      </c>
      <c r="I1872">
        <v>8.1</v>
      </c>
      <c r="J1872">
        <v>72</v>
      </c>
      <c r="K1872">
        <v>0.3</v>
      </c>
      <c r="L1872"/>
      <c r="N1872" s="185"/>
      <c r="O1872" s="185"/>
      <c r="P1872" s="80"/>
      <c r="Q1872" s="80"/>
    </row>
    <row r="1873" spans="1:17" x14ac:dyDescent="0.2">
      <c r="A1873" t="s">
        <v>61</v>
      </c>
      <c r="B1873" s="56">
        <v>41232</v>
      </c>
      <c r="C1873" s="311">
        <v>0.46836805555555555</v>
      </c>
      <c r="D1873">
        <v>5.9850000000000003</v>
      </c>
      <c r="E1873">
        <v>19.649999999999999</v>
      </c>
      <c r="F1873">
        <v>5.69</v>
      </c>
      <c r="G1873">
        <v>79.5</v>
      </c>
      <c r="H1873">
        <v>66705</v>
      </c>
      <c r="I1873">
        <v>8.1</v>
      </c>
      <c r="J1873">
        <v>70</v>
      </c>
      <c r="K1873">
        <v>0.3</v>
      </c>
      <c r="L1873"/>
      <c r="N1873" s="185"/>
      <c r="O1873" s="185"/>
      <c r="P1873" s="80"/>
      <c r="Q1873" s="80"/>
    </row>
    <row r="1874" spans="1:17" x14ac:dyDescent="0.2">
      <c r="A1874" t="s">
        <v>61</v>
      </c>
      <c r="B1874" s="56">
        <v>41232</v>
      </c>
      <c r="C1874" s="311">
        <v>0.46863425925925922</v>
      </c>
      <c r="D1874">
        <v>7.024</v>
      </c>
      <c r="E1874">
        <v>19.66</v>
      </c>
      <c r="F1874">
        <v>5.69</v>
      </c>
      <c r="G1874">
        <v>79.400000000000006</v>
      </c>
      <c r="H1874">
        <v>66701</v>
      </c>
      <c r="I1874">
        <v>8.1</v>
      </c>
      <c r="J1874">
        <v>68</v>
      </c>
      <c r="K1874">
        <v>0.3</v>
      </c>
      <c r="L1874"/>
      <c r="N1874" s="185"/>
      <c r="O1874" s="185"/>
      <c r="P1874" s="80"/>
      <c r="Q1874" s="80"/>
    </row>
    <row r="1875" spans="1:17" x14ac:dyDescent="0.2">
      <c r="A1875" t="s">
        <v>61</v>
      </c>
      <c r="B1875" s="56">
        <v>41232</v>
      </c>
      <c r="C1875" s="311">
        <v>0.46892361111111108</v>
      </c>
      <c r="D1875">
        <v>8.0619999999999994</v>
      </c>
      <c r="E1875">
        <v>19.66</v>
      </c>
      <c r="F1875">
        <v>5.64</v>
      </c>
      <c r="G1875">
        <v>78.8</v>
      </c>
      <c r="H1875">
        <v>66701</v>
      </c>
      <c r="I1875">
        <v>8.1</v>
      </c>
      <c r="J1875">
        <v>68</v>
      </c>
      <c r="K1875">
        <v>0.4</v>
      </c>
      <c r="L1875"/>
      <c r="N1875" s="185"/>
      <c r="O1875" s="185"/>
      <c r="P1875" s="80"/>
      <c r="Q1875" s="80"/>
    </row>
    <row r="1876" spans="1:17" x14ac:dyDescent="0.2">
      <c r="A1876" t="s">
        <v>61</v>
      </c>
      <c r="B1876" s="56">
        <v>41232</v>
      </c>
      <c r="C1876" s="311">
        <v>0.46971064814814811</v>
      </c>
      <c r="D1876">
        <v>9.0860000000000003</v>
      </c>
      <c r="E1876">
        <v>19.66</v>
      </c>
      <c r="F1876">
        <v>5.62</v>
      </c>
      <c r="G1876">
        <v>78.400000000000006</v>
      </c>
      <c r="H1876">
        <v>66699</v>
      </c>
      <c r="I1876">
        <v>8.1</v>
      </c>
      <c r="J1876">
        <v>66</v>
      </c>
      <c r="K1876">
        <v>0.3</v>
      </c>
      <c r="L1876"/>
      <c r="N1876" s="185"/>
      <c r="O1876" s="185"/>
      <c r="P1876" s="80"/>
      <c r="Q1876" s="80"/>
    </row>
    <row r="1877" spans="1:17" x14ac:dyDescent="0.2">
      <c r="A1877" t="s">
        <v>61</v>
      </c>
      <c r="B1877" s="56">
        <v>41232</v>
      </c>
      <c r="C1877" s="311">
        <v>0.47017361111111117</v>
      </c>
      <c r="D1877">
        <v>9.93</v>
      </c>
      <c r="E1877">
        <v>19.66</v>
      </c>
      <c r="F1877">
        <v>5.56</v>
      </c>
      <c r="G1877">
        <v>77.599999999999994</v>
      </c>
      <c r="H1877">
        <v>66697</v>
      </c>
      <c r="I1877">
        <v>8.1</v>
      </c>
      <c r="J1877">
        <v>64</v>
      </c>
      <c r="K1877">
        <v>0.5</v>
      </c>
      <c r="L1877"/>
      <c r="N1877" s="185"/>
      <c r="O1877" s="185"/>
      <c r="P1877" s="80"/>
      <c r="Q1877" s="80"/>
    </row>
    <row r="1878" spans="1:17" x14ac:dyDescent="0.2">
      <c r="A1878" t="s">
        <v>61</v>
      </c>
      <c r="B1878" s="56">
        <v>41232</v>
      </c>
      <c r="C1878" s="311">
        <v>0.47054398148148152</v>
      </c>
      <c r="D1878">
        <v>11.013999999999999</v>
      </c>
      <c r="E1878">
        <v>19.66</v>
      </c>
      <c r="F1878">
        <v>5.55</v>
      </c>
      <c r="G1878">
        <v>77.400000000000006</v>
      </c>
      <c r="H1878">
        <v>66694</v>
      </c>
      <c r="I1878">
        <v>8.1</v>
      </c>
      <c r="J1878">
        <v>64</v>
      </c>
      <c r="K1878">
        <v>0.5</v>
      </c>
      <c r="L1878"/>
      <c r="N1878" s="185"/>
      <c r="O1878" s="185"/>
      <c r="P1878" s="80"/>
      <c r="Q1878" s="80"/>
    </row>
    <row r="1879" spans="1:17" x14ac:dyDescent="0.2">
      <c r="A1879" t="s">
        <v>61</v>
      </c>
      <c r="B1879" s="56">
        <v>41232</v>
      </c>
      <c r="C1879" s="311">
        <v>0.47075231481481478</v>
      </c>
      <c r="D1879">
        <v>12.099</v>
      </c>
      <c r="E1879">
        <v>19.670000000000002</v>
      </c>
      <c r="F1879">
        <v>5.51</v>
      </c>
      <c r="G1879">
        <v>77</v>
      </c>
      <c r="H1879">
        <v>66703</v>
      </c>
      <c r="I1879">
        <v>8.1</v>
      </c>
      <c r="J1879">
        <v>63</v>
      </c>
      <c r="K1879">
        <v>0.7</v>
      </c>
      <c r="L1879"/>
      <c r="N1879" s="185"/>
      <c r="O1879" s="185"/>
      <c r="P1879" s="80"/>
      <c r="Q1879" s="80"/>
    </row>
    <row r="1880" spans="1:17" x14ac:dyDescent="0.2">
      <c r="A1880" t="s">
        <v>61</v>
      </c>
      <c r="B1880" s="56">
        <v>41232</v>
      </c>
      <c r="C1880" s="311">
        <v>0.47125</v>
      </c>
      <c r="D1880">
        <v>12.98</v>
      </c>
      <c r="E1880">
        <v>19.66</v>
      </c>
      <c r="F1880">
        <v>5.47</v>
      </c>
      <c r="G1880">
        <v>76.400000000000006</v>
      </c>
      <c r="H1880">
        <v>66682</v>
      </c>
      <c r="I1880">
        <v>8.1</v>
      </c>
      <c r="J1880">
        <v>-62</v>
      </c>
      <c r="K1880">
        <v>43.7</v>
      </c>
      <c r="L1880"/>
      <c r="N1880" s="185"/>
      <c r="O1880" s="185"/>
      <c r="P1880" s="80"/>
      <c r="Q1880" s="80"/>
    </row>
    <row r="1881" spans="1:17" x14ac:dyDescent="0.2">
      <c r="A1881" t="s">
        <v>61</v>
      </c>
      <c r="B1881" s="56">
        <v>41232</v>
      </c>
      <c r="C1881" s="311">
        <v>0.47151620370370373</v>
      </c>
      <c r="D1881">
        <v>13.22</v>
      </c>
      <c r="E1881">
        <v>19.66</v>
      </c>
      <c r="F1881">
        <v>5.46</v>
      </c>
      <c r="G1881">
        <v>76.2</v>
      </c>
      <c r="H1881">
        <v>66678</v>
      </c>
      <c r="I1881">
        <v>8.1</v>
      </c>
      <c r="J1881">
        <v>-107</v>
      </c>
      <c r="K1881">
        <v>41.4</v>
      </c>
      <c r="L1881"/>
      <c r="N1881" s="185"/>
      <c r="O1881" s="185"/>
      <c r="P1881" s="80"/>
      <c r="Q1881" s="80"/>
    </row>
    <row r="1882" spans="1:17" x14ac:dyDescent="0.2">
      <c r="N1882" s="185"/>
      <c r="O1882" s="185"/>
      <c r="P1882" s="80"/>
      <c r="Q1882" s="80"/>
    </row>
    <row r="1883" spans="1:17" x14ac:dyDescent="0.2">
      <c r="N1883" s="185"/>
      <c r="O1883" s="185"/>
      <c r="P1883" s="80"/>
      <c r="Q1883" s="80"/>
    </row>
    <row r="1884" spans="1:17" x14ac:dyDescent="0.2">
      <c r="A1884" t="s">
        <v>7</v>
      </c>
      <c r="B1884" s="56">
        <v>41329</v>
      </c>
      <c r="C1884" s="311">
        <v>0.4679976851851852</v>
      </c>
      <c r="D1884">
        <v>7.0000000000000007E-2</v>
      </c>
      <c r="E1884">
        <v>13.09</v>
      </c>
      <c r="F1884">
        <v>9.86</v>
      </c>
      <c r="G1884">
        <v>92.5</v>
      </c>
      <c r="H1884">
        <v>2947</v>
      </c>
      <c r="I1884">
        <v>7.87</v>
      </c>
      <c r="J1884">
        <v>59</v>
      </c>
      <c r="K1884">
        <v>121.5</v>
      </c>
      <c r="L1884"/>
      <c r="M1884" s="143">
        <v>0.1</v>
      </c>
      <c r="N1884" s="185"/>
      <c r="O1884" s="185"/>
      <c r="P1884" s="80"/>
      <c r="Q1884" s="80"/>
    </row>
    <row r="1885" spans="1:17" x14ac:dyDescent="0.2">
      <c r="A1885" t="s">
        <v>7</v>
      </c>
      <c r="B1885" s="56">
        <v>41329</v>
      </c>
      <c r="C1885" s="311">
        <v>0.46836805555555555</v>
      </c>
      <c r="D1885">
        <v>1.012</v>
      </c>
      <c r="E1885">
        <v>13.09</v>
      </c>
      <c r="F1885">
        <v>9.86</v>
      </c>
      <c r="G1885">
        <v>92.5</v>
      </c>
      <c r="H1885">
        <v>2947</v>
      </c>
      <c r="I1885">
        <v>7.9</v>
      </c>
      <c r="J1885">
        <v>56</v>
      </c>
      <c r="K1885">
        <v>122</v>
      </c>
      <c r="L1885"/>
      <c r="M1885" s="143"/>
      <c r="N1885" s="185"/>
      <c r="O1885" s="185"/>
      <c r="P1885" s="80"/>
      <c r="Q1885" s="80"/>
    </row>
    <row r="1886" spans="1:17" x14ac:dyDescent="0.2">
      <c r="A1886" t="s">
        <v>7</v>
      </c>
      <c r="B1886" s="56">
        <v>41329</v>
      </c>
      <c r="C1886" s="311">
        <v>0.46861111111111109</v>
      </c>
      <c r="D1886">
        <v>2.109</v>
      </c>
      <c r="E1886">
        <v>13.08</v>
      </c>
      <c r="F1886">
        <v>9.84</v>
      </c>
      <c r="G1886">
        <v>92.3</v>
      </c>
      <c r="H1886">
        <v>2947</v>
      </c>
      <c r="I1886">
        <v>7.9</v>
      </c>
      <c r="J1886">
        <v>56</v>
      </c>
      <c r="K1886">
        <v>127.2</v>
      </c>
      <c r="L1886"/>
      <c r="M1886" s="143"/>
      <c r="N1886" s="185"/>
      <c r="O1886" s="185"/>
      <c r="P1886" s="80"/>
      <c r="Q1886" s="80"/>
    </row>
    <row r="1887" spans="1:17" x14ac:dyDescent="0.2">
      <c r="A1887" t="s">
        <v>7</v>
      </c>
      <c r="B1887" s="56">
        <v>41329</v>
      </c>
      <c r="C1887" s="311">
        <v>0.46878472222222217</v>
      </c>
      <c r="D1887">
        <v>2.9670000000000001</v>
      </c>
      <c r="E1887">
        <v>13.09</v>
      </c>
      <c r="F1887">
        <v>9.84</v>
      </c>
      <c r="G1887">
        <v>92.3</v>
      </c>
      <c r="H1887">
        <v>2946</v>
      </c>
      <c r="I1887">
        <v>7.9</v>
      </c>
      <c r="J1887">
        <v>56</v>
      </c>
      <c r="K1887">
        <v>126.7</v>
      </c>
      <c r="L1887"/>
      <c r="M1887" s="143"/>
      <c r="N1887" s="185"/>
      <c r="O1887" s="185"/>
      <c r="P1887" s="80"/>
      <c r="Q1887" s="80"/>
    </row>
    <row r="1888" spans="1:17" x14ac:dyDescent="0.2">
      <c r="B1888" s="56"/>
      <c r="C1888" s="226"/>
      <c r="D1888"/>
      <c r="E1888"/>
      <c r="F1888"/>
      <c r="G1888"/>
      <c r="H1888"/>
      <c r="I1888"/>
      <c r="J1888"/>
      <c r="K1888"/>
      <c r="L1888"/>
      <c r="M1888" s="143"/>
      <c r="N1888" s="185"/>
      <c r="O1888" s="185"/>
      <c r="P1888" s="80"/>
      <c r="Q1888" s="80"/>
    </row>
    <row r="1889" spans="1:17" x14ac:dyDescent="0.2">
      <c r="A1889" t="s">
        <v>36</v>
      </c>
      <c r="B1889" s="56">
        <v>41329</v>
      </c>
      <c r="C1889" s="311">
        <v>0.49025462962962968</v>
      </c>
      <c r="D1889">
        <v>0.08</v>
      </c>
      <c r="E1889">
        <v>13.28</v>
      </c>
      <c r="F1889">
        <v>9.0299999999999994</v>
      </c>
      <c r="G1889">
        <v>85.4</v>
      </c>
      <c r="H1889">
        <v>3922</v>
      </c>
      <c r="I1889">
        <v>7.77</v>
      </c>
      <c r="J1889">
        <v>63</v>
      </c>
      <c r="K1889">
        <v>93.5</v>
      </c>
      <c r="L1889"/>
      <c r="M1889" s="143">
        <v>0.15</v>
      </c>
      <c r="N1889" s="185"/>
      <c r="O1889" s="185"/>
      <c r="P1889" s="80"/>
      <c r="Q1889" s="80"/>
    </row>
    <row r="1890" spans="1:17" x14ac:dyDescent="0.2">
      <c r="A1890" t="s">
        <v>36</v>
      </c>
      <c r="B1890" s="56">
        <v>41329</v>
      </c>
      <c r="C1890" s="311">
        <v>0.49052083333333335</v>
      </c>
      <c r="D1890">
        <v>0.61399999999999999</v>
      </c>
      <c r="E1890">
        <v>13.26</v>
      </c>
      <c r="F1890">
        <v>9.0299999999999994</v>
      </c>
      <c r="G1890">
        <v>85.4</v>
      </c>
      <c r="H1890">
        <v>3921</v>
      </c>
      <c r="I1890">
        <v>7.77</v>
      </c>
      <c r="J1890">
        <v>62</v>
      </c>
      <c r="K1890">
        <v>95.9</v>
      </c>
      <c r="L1890"/>
      <c r="M1890" s="143"/>
      <c r="N1890" s="185"/>
      <c r="O1890" s="185"/>
      <c r="P1890" s="80"/>
      <c r="Q1890" s="80"/>
    </row>
    <row r="1891" spans="1:17" x14ac:dyDescent="0.2">
      <c r="B1891" s="56"/>
      <c r="C1891" s="226"/>
      <c r="D1891"/>
      <c r="E1891"/>
      <c r="F1891"/>
      <c r="G1891"/>
      <c r="H1891"/>
      <c r="I1891"/>
      <c r="J1891"/>
      <c r="K1891"/>
      <c r="L1891"/>
      <c r="M1891" s="143"/>
      <c r="N1891" s="185"/>
      <c r="O1891" s="185"/>
      <c r="P1891" s="80"/>
      <c r="Q1891" s="80"/>
    </row>
    <row r="1892" spans="1:17" x14ac:dyDescent="0.2">
      <c r="A1892" t="s">
        <v>72</v>
      </c>
      <c r="B1892" s="56">
        <v>41329</v>
      </c>
      <c r="C1892" s="311">
        <v>6.9236111111111109E-2</v>
      </c>
      <c r="D1892">
        <v>0.129</v>
      </c>
      <c r="E1892">
        <v>16.71</v>
      </c>
      <c r="F1892">
        <v>7.13</v>
      </c>
      <c r="G1892">
        <v>72.099999999999994</v>
      </c>
      <c r="H1892">
        <v>1622</v>
      </c>
      <c r="I1892">
        <v>7.69</v>
      </c>
      <c r="J1892">
        <v>72</v>
      </c>
      <c r="K1892">
        <v>20.7</v>
      </c>
      <c r="L1892"/>
      <c r="M1892" s="143">
        <v>0.4</v>
      </c>
      <c r="N1892" s="185"/>
      <c r="O1892" s="185"/>
      <c r="P1892" s="80"/>
      <c r="Q1892" s="80"/>
    </row>
    <row r="1893" spans="1:17" x14ac:dyDescent="0.2">
      <c r="A1893" t="s">
        <v>72</v>
      </c>
      <c r="B1893" s="56">
        <v>41329</v>
      </c>
      <c r="C1893" s="311">
        <v>6.9062500000000013E-2</v>
      </c>
      <c r="D1893">
        <v>1.2090000000000001</v>
      </c>
      <c r="E1893">
        <v>16.7</v>
      </c>
      <c r="F1893">
        <v>7.14</v>
      </c>
      <c r="G1893">
        <v>72.099999999999994</v>
      </c>
      <c r="H1893">
        <v>1624</v>
      </c>
      <c r="I1893">
        <v>7.69</v>
      </c>
      <c r="J1893">
        <v>73</v>
      </c>
      <c r="K1893">
        <v>20.5</v>
      </c>
      <c r="L1893"/>
      <c r="M1893" s="143"/>
      <c r="N1893" s="185"/>
      <c r="O1893" s="185"/>
      <c r="P1893" s="80"/>
      <c r="Q1893" s="80"/>
    </row>
    <row r="1894" spans="1:17" x14ac:dyDescent="0.2">
      <c r="B1894" s="56"/>
      <c r="C1894" s="226"/>
      <c r="D1894"/>
      <c r="E1894"/>
      <c r="F1894"/>
      <c r="G1894"/>
      <c r="H1894"/>
      <c r="I1894"/>
      <c r="J1894"/>
      <c r="K1894"/>
      <c r="L1894"/>
      <c r="M1894" s="143"/>
      <c r="N1894" s="185"/>
      <c r="O1894" s="185"/>
      <c r="P1894" s="80"/>
      <c r="Q1894" s="80"/>
    </row>
    <row r="1895" spans="1:17" x14ac:dyDescent="0.2">
      <c r="A1895" t="s">
        <v>55</v>
      </c>
      <c r="B1895" s="56">
        <v>41330</v>
      </c>
      <c r="C1895" s="311">
        <v>0.4334722222222222</v>
      </c>
      <c r="D1895">
        <v>0.17199999999999999</v>
      </c>
      <c r="E1895">
        <v>15.07</v>
      </c>
      <c r="F1895">
        <v>8.74</v>
      </c>
      <c r="G1895">
        <v>111.5</v>
      </c>
      <c r="H1895">
        <v>66180</v>
      </c>
      <c r="I1895">
        <v>8.23</v>
      </c>
      <c r="J1895">
        <v>131</v>
      </c>
      <c r="K1895">
        <v>2.6</v>
      </c>
      <c r="L1895"/>
      <c r="M1895" s="143">
        <v>1.1000000000000001</v>
      </c>
      <c r="N1895" s="259">
        <v>43.449400000000004</v>
      </c>
      <c r="O1895" s="260">
        <v>37.341419999999999</v>
      </c>
      <c r="P1895" s="186">
        <v>1.5642915642915642</v>
      </c>
      <c r="Q1895" s="186">
        <v>1.4025641025641027</v>
      </c>
    </row>
    <row r="1896" spans="1:17" x14ac:dyDescent="0.2">
      <c r="A1896" t="s">
        <v>55</v>
      </c>
      <c r="B1896" s="56">
        <v>41330</v>
      </c>
      <c r="C1896" s="311">
        <v>0.43402777777777773</v>
      </c>
      <c r="D1896">
        <v>1.0449999999999999</v>
      </c>
      <c r="E1896">
        <v>14.3</v>
      </c>
      <c r="F1896">
        <v>9.32</v>
      </c>
      <c r="G1896">
        <v>117.2</v>
      </c>
      <c r="H1896">
        <v>66149</v>
      </c>
      <c r="I1896">
        <v>8.24</v>
      </c>
      <c r="J1896">
        <v>121</v>
      </c>
      <c r="K1896">
        <v>2.8</v>
      </c>
      <c r="L1896"/>
      <c r="M1896" s="143"/>
      <c r="N1896" s="143"/>
      <c r="O1896" s="185"/>
      <c r="P1896" s="80"/>
      <c r="Q1896" s="80"/>
    </row>
    <row r="1897" spans="1:17" x14ac:dyDescent="0.2">
      <c r="A1897" t="s">
        <v>55</v>
      </c>
      <c r="B1897" s="56">
        <v>41330</v>
      </c>
      <c r="C1897" s="311">
        <v>0.43471064814814814</v>
      </c>
      <c r="D1897">
        <v>2.0870000000000002</v>
      </c>
      <c r="E1897">
        <v>14.04</v>
      </c>
      <c r="F1897">
        <v>8.5500000000000007</v>
      </c>
      <c r="G1897">
        <v>106.9</v>
      </c>
      <c r="H1897">
        <v>66108</v>
      </c>
      <c r="I1897">
        <v>8.23</v>
      </c>
      <c r="J1897">
        <v>118</v>
      </c>
      <c r="K1897">
        <v>2.4</v>
      </c>
      <c r="L1897"/>
      <c r="M1897" s="143"/>
      <c r="N1897" s="185"/>
      <c r="O1897" s="185"/>
      <c r="P1897" s="80"/>
      <c r="Q1897" s="80"/>
    </row>
    <row r="1898" spans="1:17" x14ac:dyDescent="0.2">
      <c r="A1898" t="s">
        <v>55</v>
      </c>
      <c r="B1898" s="56">
        <v>41330</v>
      </c>
      <c r="C1898" s="311">
        <v>0.43534722222222227</v>
      </c>
      <c r="D1898">
        <v>3.05</v>
      </c>
      <c r="E1898">
        <v>14.03</v>
      </c>
      <c r="F1898">
        <v>7.9</v>
      </c>
      <c r="G1898">
        <v>98.8</v>
      </c>
      <c r="H1898">
        <v>66097</v>
      </c>
      <c r="I1898">
        <v>8.2200000000000006</v>
      </c>
      <c r="J1898">
        <v>112</v>
      </c>
      <c r="K1898">
        <v>2.2999999999999998</v>
      </c>
      <c r="L1898"/>
      <c r="M1898" s="143"/>
      <c r="N1898" s="258"/>
      <c r="O1898" s="185"/>
      <c r="P1898" s="80"/>
      <c r="Q1898" s="80"/>
    </row>
    <row r="1899" spans="1:17" x14ac:dyDescent="0.2">
      <c r="A1899" t="s">
        <v>55</v>
      </c>
      <c r="B1899" s="56">
        <v>41330</v>
      </c>
      <c r="C1899" s="311">
        <v>0.43608796296296298</v>
      </c>
      <c r="D1899">
        <v>4.0869999999999997</v>
      </c>
      <c r="E1899">
        <v>14.19</v>
      </c>
      <c r="F1899">
        <v>7.13</v>
      </c>
      <c r="G1899">
        <v>89.5</v>
      </c>
      <c r="H1899">
        <v>66199</v>
      </c>
      <c r="I1899">
        <v>8.1999999999999993</v>
      </c>
      <c r="J1899">
        <v>110</v>
      </c>
      <c r="K1899">
        <v>2.2999999999999998</v>
      </c>
      <c r="L1899"/>
      <c r="M1899" s="143"/>
      <c r="N1899" s="258"/>
      <c r="O1899" s="185"/>
      <c r="P1899" s="80"/>
      <c r="Q1899" s="80"/>
    </row>
    <row r="1900" spans="1:17" x14ac:dyDescent="0.2">
      <c r="A1900" t="s">
        <v>55</v>
      </c>
      <c r="B1900" s="56">
        <v>41330</v>
      </c>
      <c r="C1900" s="311">
        <v>0.43646990740740743</v>
      </c>
      <c r="D1900">
        <v>5.0490000000000004</v>
      </c>
      <c r="E1900">
        <v>14.22</v>
      </c>
      <c r="F1900">
        <v>6.92</v>
      </c>
      <c r="G1900">
        <v>87</v>
      </c>
      <c r="H1900">
        <v>66228</v>
      </c>
      <c r="I1900">
        <v>8.1999999999999993</v>
      </c>
      <c r="J1900">
        <v>108</v>
      </c>
      <c r="K1900">
        <v>2.2999999999999998</v>
      </c>
      <c r="L1900"/>
      <c r="M1900" s="143"/>
      <c r="N1900" s="258"/>
      <c r="O1900" s="185"/>
      <c r="P1900" s="80"/>
      <c r="Q1900" s="80"/>
    </row>
    <row r="1901" spans="1:17" x14ac:dyDescent="0.2">
      <c r="A1901" t="s">
        <v>55</v>
      </c>
      <c r="B1901" s="56">
        <v>41330</v>
      </c>
      <c r="C1901" s="311">
        <v>0.43681712962962965</v>
      </c>
      <c r="D1901">
        <v>6.0739999999999998</v>
      </c>
      <c r="E1901">
        <v>14.15</v>
      </c>
      <c r="F1901">
        <v>6.75</v>
      </c>
      <c r="G1901">
        <v>84.7</v>
      </c>
      <c r="H1901">
        <v>66233</v>
      </c>
      <c r="I1901">
        <v>8.1999999999999993</v>
      </c>
      <c r="J1901">
        <v>109</v>
      </c>
      <c r="K1901">
        <v>2.2999999999999998</v>
      </c>
      <c r="L1901"/>
      <c r="M1901" s="143"/>
      <c r="N1901" s="258"/>
      <c r="O1901" s="185"/>
      <c r="P1901" s="80"/>
      <c r="Q1901" s="80"/>
    </row>
    <row r="1902" spans="1:17" x14ac:dyDescent="0.2">
      <c r="A1902" t="s">
        <v>55</v>
      </c>
      <c r="B1902" s="56">
        <v>41330</v>
      </c>
      <c r="C1902" s="311">
        <v>0.43715277777777778</v>
      </c>
      <c r="D1902">
        <v>6.9820000000000002</v>
      </c>
      <c r="E1902">
        <v>14.14</v>
      </c>
      <c r="F1902">
        <v>6.66</v>
      </c>
      <c r="G1902">
        <v>83.6</v>
      </c>
      <c r="H1902">
        <v>66243</v>
      </c>
      <c r="I1902">
        <v>8.1999999999999993</v>
      </c>
      <c r="J1902">
        <v>107</v>
      </c>
      <c r="K1902">
        <v>2.2999999999999998</v>
      </c>
      <c r="L1902"/>
      <c r="M1902" s="143"/>
      <c r="N1902" s="258"/>
      <c r="O1902" s="185"/>
      <c r="P1902" s="80"/>
      <c r="Q1902" s="80"/>
    </row>
    <row r="1903" spans="1:17" x14ac:dyDescent="0.2">
      <c r="A1903" t="s">
        <v>55</v>
      </c>
      <c r="B1903" s="56">
        <v>41330</v>
      </c>
      <c r="C1903" s="311">
        <v>0.4375</v>
      </c>
      <c r="D1903">
        <v>8.1539999999999999</v>
      </c>
      <c r="E1903">
        <v>14.1</v>
      </c>
      <c r="F1903">
        <v>6.62</v>
      </c>
      <c r="G1903">
        <v>83</v>
      </c>
      <c r="H1903">
        <v>66251</v>
      </c>
      <c r="I1903">
        <v>8.1999999999999993</v>
      </c>
      <c r="J1903">
        <v>105</v>
      </c>
      <c r="K1903">
        <v>2.2999999999999998</v>
      </c>
      <c r="L1903"/>
      <c r="M1903" s="143"/>
      <c r="N1903" s="258"/>
      <c r="O1903" s="185"/>
      <c r="P1903" s="80"/>
      <c r="Q1903" s="80"/>
    </row>
    <row r="1904" spans="1:17" x14ac:dyDescent="0.2">
      <c r="A1904" t="s">
        <v>55</v>
      </c>
      <c r="B1904" s="56">
        <v>41330</v>
      </c>
      <c r="C1904" s="311">
        <v>0.43789351851851849</v>
      </c>
      <c r="D1904">
        <v>9.0540000000000003</v>
      </c>
      <c r="E1904">
        <v>14.09</v>
      </c>
      <c r="F1904">
        <v>6.61</v>
      </c>
      <c r="G1904">
        <v>82.8</v>
      </c>
      <c r="H1904">
        <v>66252</v>
      </c>
      <c r="I1904">
        <v>8.1999999999999993</v>
      </c>
      <c r="J1904">
        <v>103</v>
      </c>
      <c r="K1904">
        <v>2.2999999999999998</v>
      </c>
      <c r="L1904"/>
      <c r="M1904" s="143"/>
      <c r="N1904" s="185"/>
      <c r="O1904" s="185"/>
      <c r="P1904" s="80"/>
      <c r="Q1904" s="80"/>
    </row>
    <row r="1905" spans="1:17" x14ac:dyDescent="0.2">
      <c r="A1905" t="s">
        <v>55</v>
      </c>
      <c r="B1905" s="56">
        <v>41330</v>
      </c>
      <c r="C1905" s="311">
        <v>0.43831018518518516</v>
      </c>
      <c r="D1905">
        <v>10.067</v>
      </c>
      <c r="E1905">
        <v>14.18</v>
      </c>
      <c r="F1905">
        <v>6.41</v>
      </c>
      <c r="G1905">
        <v>80.400000000000006</v>
      </c>
      <c r="H1905">
        <v>66314</v>
      </c>
      <c r="I1905">
        <v>8.1999999999999993</v>
      </c>
      <c r="J1905">
        <v>101</v>
      </c>
      <c r="K1905">
        <v>2.4</v>
      </c>
      <c r="L1905"/>
      <c r="M1905" s="143"/>
      <c r="N1905" s="185"/>
      <c r="O1905" s="185"/>
      <c r="P1905" s="80"/>
      <c r="Q1905" s="80"/>
    </row>
    <row r="1906" spans="1:17" x14ac:dyDescent="0.2">
      <c r="A1906" t="s">
        <v>55</v>
      </c>
      <c r="B1906" s="56">
        <v>41330</v>
      </c>
      <c r="C1906" s="311">
        <v>0.43869212962962961</v>
      </c>
      <c r="D1906">
        <v>11.092000000000001</v>
      </c>
      <c r="E1906">
        <v>14.2</v>
      </c>
      <c r="F1906">
        <v>6.19</v>
      </c>
      <c r="G1906">
        <v>77.8</v>
      </c>
      <c r="H1906">
        <v>66337</v>
      </c>
      <c r="I1906">
        <v>8.1999999999999993</v>
      </c>
      <c r="J1906">
        <v>102</v>
      </c>
      <c r="K1906">
        <v>2.5</v>
      </c>
      <c r="L1906"/>
      <c r="M1906" s="143"/>
      <c r="N1906" s="185"/>
      <c r="O1906" s="185"/>
      <c r="P1906" s="80"/>
      <c r="Q1906" s="80"/>
    </row>
    <row r="1907" spans="1:17" x14ac:dyDescent="0.2">
      <c r="A1907" t="s">
        <v>55</v>
      </c>
      <c r="B1907" s="56">
        <v>41330</v>
      </c>
      <c r="C1907" s="311">
        <v>0.43908564814814816</v>
      </c>
      <c r="D1907">
        <v>12.054</v>
      </c>
      <c r="E1907">
        <v>14.18</v>
      </c>
      <c r="F1907">
        <v>6.02</v>
      </c>
      <c r="G1907">
        <v>75.5</v>
      </c>
      <c r="H1907">
        <v>66362</v>
      </c>
      <c r="I1907">
        <v>8.19</v>
      </c>
      <c r="J1907">
        <v>102</v>
      </c>
      <c r="K1907">
        <v>2.5</v>
      </c>
      <c r="L1907"/>
      <c r="M1907" s="143"/>
      <c r="N1907" s="185"/>
      <c r="O1907" s="185"/>
      <c r="P1907" s="80"/>
      <c r="Q1907" s="80"/>
    </row>
    <row r="1908" spans="1:17" x14ac:dyDescent="0.2">
      <c r="A1908" t="s">
        <v>55</v>
      </c>
      <c r="B1908" s="56">
        <v>41330</v>
      </c>
      <c r="C1908" s="311">
        <v>0.43965277777777773</v>
      </c>
      <c r="D1908">
        <v>13.016</v>
      </c>
      <c r="E1908">
        <v>14.18</v>
      </c>
      <c r="F1908">
        <v>5.68</v>
      </c>
      <c r="G1908">
        <v>71.400000000000006</v>
      </c>
      <c r="H1908">
        <v>66364</v>
      </c>
      <c r="I1908">
        <v>8.1999999999999993</v>
      </c>
      <c r="J1908">
        <v>101</v>
      </c>
      <c r="K1908">
        <v>2.6</v>
      </c>
      <c r="L1908"/>
      <c r="M1908" s="143"/>
      <c r="N1908" s="185"/>
      <c r="O1908" s="185"/>
      <c r="P1908" s="80"/>
      <c r="Q1908" s="80"/>
    </row>
    <row r="1909" spans="1:17" x14ac:dyDescent="0.2">
      <c r="A1909" t="s">
        <v>55</v>
      </c>
      <c r="B1909" s="56">
        <v>41330</v>
      </c>
      <c r="C1909" s="311">
        <v>0.43987268518518513</v>
      </c>
      <c r="D1909">
        <v>13.446999999999999</v>
      </c>
      <c r="E1909">
        <v>14.18</v>
      </c>
      <c r="F1909">
        <v>5.64</v>
      </c>
      <c r="G1909">
        <v>70.900000000000006</v>
      </c>
      <c r="H1909">
        <v>66365</v>
      </c>
      <c r="I1909">
        <v>8.1999999999999993</v>
      </c>
      <c r="J1909">
        <v>101</v>
      </c>
      <c r="K1909">
        <v>2.2000000000000002</v>
      </c>
      <c r="L1909"/>
      <c r="M1909" s="143"/>
      <c r="N1909" s="185"/>
      <c r="O1909" s="185"/>
      <c r="P1909" s="80"/>
      <c r="Q1909" s="80"/>
    </row>
    <row r="1910" spans="1:17" x14ac:dyDescent="0.2">
      <c r="B1910" s="56"/>
      <c r="C1910" s="226"/>
      <c r="D1910"/>
      <c r="E1910"/>
      <c r="F1910"/>
      <c r="G1910"/>
      <c r="H1910"/>
      <c r="I1910"/>
      <c r="J1910"/>
      <c r="K1910"/>
      <c r="L1910"/>
      <c r="M1910" s="143"/>
      <c r="N1910" s="185"/>
      <c r="O1910" s="185"/>
      <c r="P1910" s="80"/>
      <c r="Q1910" s="80"/>
    </row>
    <row r="1911" spans="1:17" x14ac:dyDescent="0.2">
      <c r="A1911" t="s">
        <v>58</v>
      </c>
      <c r="B1911" s="56">
        <v>41330</v>
      </c>
      <c r="C1911" s="311">
        <v>0.46725694444444449</v>
      </c>
      <c r="D1911">
        <v>0.1</v>
      </c>
      <c r="E1911">
        <v>15.09</v>
      </c>
      <c r="F1911">
        <v>9.4499999999999993</v>
      </c>
      <c r="G1911">
        <v>120.7</v>
      </c>
      <c r="H1911">
        <v>66091</v>
      </c>
      <c r="I1911">
        <v>8.26</v>
      </c>
      <c r="J1911">
        <v>99</v>
      </c>
      <c r="K1911">
        <v>2</v>
      </c>
      <c r="L1911"/>
      <c r="M1911" s="143">
        <v>0.2</v>
      </c>
      <c r="N1911" s="259">
        <v>44.32266666666667</v>
      </c>
      <c r="O1911" s="259">
        <v>38.787700000000001</v>
      </c>
      <c r="P1911" s="186">
        <v>1.6422535211267604</v>
      </c>
      <c r="Q1911" s="186">
        <v>1.5659509202453989</v>
      </c>
    </row>
    <row r="1912" spans="1:17" x14ac:dyDescent="0.2">
      <c r="A1912" t="s">
        <v>58</v>
      </c>
      <c r="B1912" s="56">
        <v>41330</v>
      </c>
      <c r="C1912" s="311">
        <v>0.46751157407407407</v>
      </c>
      <c r="D1912">
        <v>0.95899999999999996</v>
      </c>
      <c r="E1912">
        <v>14.04</v>
      </c>
      <c r="F1912">
        <v>9.4</v>
      </c>
      <c r="G1912">
        <v>117.6</v>
      </c>
      <c r="H1912">
        <v>66161</v>
      </c>
      <c r="I1912">
        <v>8.26</v>
      </c>
      <c r="J1912">
        <v>94</v>
      </c>
      <c r="K1912">
        <v>2.1</v>
      </c>
      <c r="L1912"/>
      <c r="M1912" s="143"/>
      <c r="N1912" s="143"/>
      <c r="O1912" s="185"/>
      <c r="P1912" s="80"/>
      <c r="Q1912" s="80"/>
    </row>
    <row r="1913" spans="1:17" x14ac:dyDescent="0.2">
      <c r="A1913" t="s">
        <v>58</v>
      </c>
      <c r="B1913" s="56">
        <v>41330</v>
      </c>
      <c r="C1913" s="311">
        <v>0.46814814814814815</v>
      </c>
      <c r="D1913">
        <v>2.1059999999999999</v>
      </c>
      <c r="E1913">
        <v>13.83</v>
      </c>
      <c r="F1913">
        <v>8.59</v>
      </c>
      <c r="G1913">
        <v>107</v>
      </c>
      <c r="H1913">
        <v>66158</v>
      </c>
      <c r="I1913">
        <v>8.24</v>
      </c>
      <c r="J1913">
        <v>91</v>
      </c>
      <c r="K1913">
        <v>2</v>
      </c>
      <c r="L1913"/>
      <c r="M1913" s="143"/>
      <c r="N1913" s="185"/>
      <c r="O1913" s="185"/>
      <c r="P1913" s="80"/>
      <c r="Q1913" s="80"/>
    </row>
    <row r="1914" spans="1:17" x14ac:dyDescent="0.2">
      <c r="A1914" t="s">
        <v>58</v>
      </c>
      <c r="B1914" s="56">
        <v>41330</v>
      </c>
      <c r="C1914" s="311">
        <v>0.46864583333333337</v>
      </c>
      <c r="D1914">
        <v>3.1440000000000001</v>
      </c>
      <c r="E1914">
        <v>13.84</v>
      </c>
      <c r="F1914">
        <v>8.2100000000000009</v>
      </c>
      <c r="G1914">
        <v>102.4</v>
      </c>
      <c r="H1914">
        <v>66275</v>
      </c>
      <c r="I1914">
        <v>8.24</v>
      </c>
      <c r="J1914">
        <v>89</v>
      </c>
      <c r="K1914">
        <v>1.6</v>
      </c>
      <c r="L1914"/>
      <c r="M1914" s="143"/>
      <c r="N1914" s="185"/>
      <c r="O1914" s="185"/>
      <c r="P1914" s="80"/>
      <c r="Q1914" s="80"/>
    </row>
    <row r="1915" spans="1:17" x14ac:dyDescent="0.2">
      <c r="A1915" t="s">
        <v>58</v>
      </c>
      <c r="B1915" s="56">
        <v>41330</v>
      </c>
      <c r="C1915" s="311">
        <v>0.46895833333333337</v>
      </c>
      <c r="D1915">
        <v>3.9950000000000001</v>
      </c>
      <c r="E1915">
        <v>13.95</v>
      </c>
      <c r="F1915">
        <v>8.2100000000000009</v>
      </c>
      <c r="G1915">
        <v>102.7</v>
      </c>
      <c r="H1915">
        <v>66373</v>
      </c>
      <c r="I1915">
        <v>8.24</v>
      </c>
      <c r="J1915">
        <v>88</v>
      </c>
      <c r="K1915">
        <v>1.6</v>
      </c>
      <c r="L1915"/>
      <c r="M1915" s="143"/>
      <c r="N1915" s="185"/>
      <c r="O1915" s="185"/>
      <c r="P1915" s="80"/>
      <c r="Q1915" s="80"/>
    </row>
    <row r="1916" spans="1:17" x14ac:dyDescent="0.2">
      <c r="A1916" t="s">
        <v>58</v>
      </c>
      <c r="B1916" s="56">
        <v>41330</v>
      </c>
      <c r="C1916" s="311">
        <v>0.46934027777777776</v>
      </c>
      <c r="D1916">
        <v>4.9690000000000003</v>
      </c>
      <c r="E1916">
        <v>14.11</v>
      </c>
      <c r="F1916">
        <v>8.24</v>
      </c>
      <c r="G1916">
        <v>103.4</v>
      </c>
      <c r="H1916">
        <v>66461</v>
      </c>
      <c r="I1916">
        <v>8.25</v>
      </c>
      <c r="J1916">
        <v>87</v>
      </c>
      <c r="K1916">
        <v>1.6</v>
      </c>
      <c r="L1916"/>
      <c r="M1916" s="143"/>
      <c r="N1916" s="185"/>
      <c r="O1916" s="185"/>
      <c r="P1916" s="80"/>
      <c r="Q1916" s="80"/>
    </row>
    <row r="1917" spans="1:17" x14ac:dyDescent="0.2">
      <c r="A1917" t="s">
        <v>58</v>
      </c>
      <c r="B1917" s="56">
        <v>41330</v>
      </c>
      <c r="C1917" s="311">
        <v>0.46968750000000004</v>
      </c>
      <c r="D1917">
        <v>6.0270000000000001</v>
      </c>
      <c r="E1917">
        <v>14.09</v>
      </c>
      <c r="F1917">
        <v>8.1300000000000008</v>
      </c>
      <c r="G1917">
        <v>102</v>
      </c>
      <c r="H1917">
        <v>66499</v>
      </c>
      <c r="I1917">
        <v>8.24</v>
      </c>
      <c r="J1917">
        <v>86</v>
      </c>
      <c r="K1917">
        <v>1.5</v>
      </c>
      <c r="L1917"/>
      <c r="M1917" s="143"/>
      <c r="N1917" s="185"/>
      <c r="O1917" s="185"/>
      <c r="P1917" s="80"/>
      <c r="Q1917" s="80"/>
    </row>
    <row r="1918" spans="1:17" x14ac:dyDescent="0.2">
      <c r="A1918" t="s">
        <v>58</v>
      </c>
      <c r="B1918" s="56">
        <v>41330</v>
      </c>
      <c r="C1918" s="311">
        <v>0.47008101851851852</v>
      </c>
      <c r="D1918">
        <v>7.01</v>
      </c>
      <c r="E1918">
        <v>14.09</v>
      </c>
      <c r="F1918">
        <v>7.98</v>
      </c>
      <c r="G1918">
        <v>100</v>
      </c>
      <c r="H1918">
        <v>66506</v>
      </c>
      <c r="I1918">
        <v>8.24</v>
      </c>
      <c r="J1918">
        <v>85</v>
      </c>
      <c r="K1918">
        <v>1.5</v>
      </c>
      <c r="L1918"/>
      <c r="M1918" s="143"/>
      <c r="N1918" s="185"/>
      <c r="O1918" s="185"/>
      <c r="P1918" s="80"/>
      <c r="Q1918" s="80"/>
    </row>
    <row r="1919" spans="1:17" x14ac:dyDescent="0.2">
      <c r="A1919" t="s">
        <v>58</v>
      </c>
      <c r="B1919" s="56">
        <v>41330</v>
      </c>
      <c r="C1919" s="311">
        <v>0.47031249999999997</v>
      </c>
      <c r="D1919">
        <v>7.9809999999999999</v>
      </c>
      <c r="E1919">
        <v>14.09</v>
      </c>
      <c r="F1919">
        <v>7.93</v>
      </c>
      <c r="G1919">
        <v>99.5</v>
      </c>
      <c r="H1919">
        <v>66510</v>
      </c>
      <c r="I1919">
        <v>8.24</v>
      </c>
      <c r="J1919">
        <v>85</v>
      </c>
      <c r="K1919">
        <v>1.4</v>
      </c>
      <c r="L1919"/>
      <c r="M1919" s="143"/>
      <c r="N1919" s="185"/>
      <c r="O1919" s="185"/>
      <c r="P1919" s="80"/>
      <c r="Q1919" s="80"/>
    </row>
    <row r="1920" spans="1:17" x14ac:dyDescent="0.2">
      <c r="A1920" t="s">
        <v>58</v>
      </c>
      <c r="B1920" s="56">
        <v>41330</v>
      </c>
      <c r="C1920" s="311">
        <v>0.47078703703703706</v>
      </c>
      <c r="D1920">
        <v>9.0449999999999999</v>
      </c>
      <c r="E1920">
        <v>14.08</v>
      </c>
      <c r="F1920">
        <v>7.78</v>
      </c>
      <c r="G1920">
        <v>97.6</v>
      </c>
      <c r="H1920">
        <v>66521</v>
      </c>
      <c r="I1920">
        <v>8.24</v>
      </c>
      <c r="J1920">
        <v>84</v>
      </c>
      <c r="K1920">
        <v>1.4</v>
      </c>
      <c r="L1920"/>
      <c r="M1920" s="143"/>
      <c r="N1920" s="185"/>
      <c r="O1920" s="185"/>
      <c r="P1920" s="80"/>
      <c r="Q1920" s="80"/>
    </row>
    <row r="1921" spans="1:17" x14ac:dyDescent="0.2">
      <c r="A1921" t="s">
        <v>58</v>
      </c>
      <c r="B1921" s="56">
        <v>41330</v>
      </c>
      <c r="C1921" s="311">
        <v>0.47119212962962959</v>
      </c>
      <c r="D1921">
        <v>9.9659999999999993</v>
      </c>
      <c r="E1921">
        <v>14.08</v>
      </c>
      <c r="F1921">
        <v>7.73</v>
      </c>
      <c r="G1921">
        <v>97</v>
      </c>
      <c r="H1921">
        <v>66524</v>
      </c>
      <c r="I1921">
        <v>8.24</v>
      </c>
      <c r="J1921">
        <v>83</v>
      </c>
      <c r="K1921">
        <v>1.4</v>
      </c>
      <c r="L1921"/>
      <c r="M1921" s="143"/>
      <c r="N1921" s="185"/>
      <c r="O1921" s="185"/>
      <c r="P1921" s="80"/>
      <c r="Q1921" s="80"/>
    </row>
    <row r="1922" spans="1:17" x14ac:dyDescent="0.2">
      <c r="A1922" t="s">
        <v>58</v>
      </c>
      <c r="B1922" s="56">
        <v>41330</v>
      </c>
      <c r="C1922" s="311">
        <v>0.4715509259259259</v>
      </c>
      <c r="D1922">
        <v>10.984</v>
      </c>
      <c r="E1922">
        <v>14.08</v>
      </c>
      <c r="F1922">
        <v>7.72</v>
      </c>
      <c r="G1922">
        <v>96.9</v>
      </c>
      <c r="H1922">
        <v>66526</v>
      </c>
      <c r="I1922">
        <v>8.24</v>
      </c>
      <c r="J1922">
        <v>82</v>
      </c>
      <c r="K1922">
        <v>1.4</v>
      </c>
      <c r="L1922"/>
      <c r="M1922" s="143"/>
      <c r="N1922" s="185"/>
      <c r="O1922" s="185"/>
      <c r="P1922" s="80"/>
      <c r="Q1922" s="80"/>
    </row>
    <row r="1923" spans="1:17" x14ac:dyDescent="0.2">
      <c r="A1923" t="s">
        <v>58</v>
      </c>
      <c r="B1923" s="56">
        <v>41330</v>
      </c>
      <c r="C1923" s="311">
        <v>0.47188657407407408</v>
      </c>
      <c r="D1923">
        <v>11.497999999999999</v>
      </c>
      <c r="E1923">
        <v>14.08</v>
      </c>
      <c r="F1923">
        <v>7.72</v>
      </c>
      <c r="G1923">
        <v>96.9</v>
      </c>
      <c r="H1923">
        <v>66525</v>
      </c>
      <c r="I1923">
        <v>8.24</v>
      </c>
      <c r="J1923">
        <v>66</v>
      </c>
      <c r="K1923">
        <v>1.5</v>
      </c>
      <c r="L1923"/>
      <c r="M1923" s="143"/>
      <c r="N1923" s="185"/>
      <c r="O1923" s="185"/>
      <c r="P1923" s="80"/>
      <c r="Q1923" s="80"/>
    </row>
    <row r="1924" spans="1:17" x14ac:dyDescent="0.2">
      <c r="B1924" s="56"/>
      <c r="C1924" s="226"/>
      <c r="D1924"/>
      <c r="E1924"/>
      <c r="F1924"/>
      <c r="G1924"/>
      <c r="H1924"/>
      <c r="I1924"/>
      <c r="J1924"/>
      <c r="K1924"/>
      <c r="L1924"/>
      <c r="M1924" s="143"/>
      <c r="N1924" s="185"/>
      <c r="O1924" s="185"/>
      <c r="P1924" s="80"/>
      <c r="Q1924" s="80"/>
    </row>
    <row r="1925" spans="1:17" x14ac:dyDescent="0.2">
      <c r="A1925" t="s">
        <v>61</v>
      </c>
      <c r="B1925" s="56">
        <v>41330</v>
      </c>
      <c r="C1925" s="311">
        <v>0.4924884259259259</v>
      </c>
      <c r="D1925">
        <v>6.9000000000000006E-2</v>
      </c>
      <c r="E1925">
        <v>15.92</v>
      </c>
      <c r="F1925">
        <v>9.77</v>
      </c>
      <c r="G1925">
        <v>127</v>
      </c>
      <c r="H1925">
        <v>66476</v>
      </c>
      <c r="I1925">
        <v>8.27</v>
      </c>
      <c r="J1925">
        <v>85</v>
      </c>
      <c r="K1925">
        <v>2.4</v>
      </c>
      <c r="L1925"/>
      <c r="M1925" s="143">
        <v>1.1000000000000001</v>
      </c>
      <c r="N1925" s="259">
        <v>23.585519999999999</v>
      </c>
      <c r="O1925" s="259">
        <v>37.595959999999991</v>
      </c>
      <c r="P1925" s="186">
        <v>1.5768645357686455</v>
      </c>
      <c r="Q1925" s="186">
        <v>1.5570216776625823</v>
      </c>
    </row>
    <row r="1926" spans="1:17" x14ac:dyDescent="0.2">
      <c r="A1926" t="s">
        <v>61</v>
      </c>
      <c r="B1926" s="56">
        <v>41330</v>
      </c>
      <c r="C1926" s="311">
        <v>0.49296296296296299</v>
      </c>
      <c r="D1926">
        <v>1.0389999999999999</v>
      </c>
      <c r="E1926">
        <v>14.69</v>
      </c>
      <c r="F1926">
        <v>10.17</v>
      </c>
      <c r="G1926">
        <v>129.1</v>
      </c>
      <c r="H1926">
        <v>66515</v>
      </c>
      <c r="I1926">
        <v>8.3000000000000007</v>
      </c>
      <c r="J1926">
        <v>80</v>
      </c>
      <c r="K1926">
        <v>2.6</v>
      </c>
      <c r="L1926"/>
      <c r="M1926" s="143"/>
      <c r="N1926" s="143"/>
      <c r="O1926" s="185"/>
      <c r="P1926" s="80"/>
      <c r="Q1926" s="80"/>
    </row>
    <row r="1927" spans="1:17" x14ac:dyDescent="0.2">
      <c r="A1927" t="s">
        <v>61</v>
      </c>
      <c r="B1927" s="56">
        <v>41330</v>
      </c>
      <c r="C1927" s="311">
        <v>0.49314814814814811</v>
      </c>
      <c r="D1927">
        <v>2.0790000000000002</v>
      </c>
      <c r="E1927">
        <v>14.43</v>
      </c>
      <c r="F1927">
        <v>10.27</v>
      </c>
      <c r="G1927">
        <v>129.6</v>
      </c>
      <c r="H1927">
        <v>66491</v>
      </c>
      <c r="I1927">
        <v>8.2799999999999994</v>
      </c>
      <c r="J1927">
        <v>79</v>
      </c>
      <c r="K1927">
        <v>2.6</v>
      </c>
      <c r="L1927"/>
      <c r="M1927" s="143"/>
      <c r="N1927" s="185"/>
      <c r="O1927" s="185"/>
      <c r="P1927" s="80"/>
      <c r="Q1927" s="80"/>
    </row>
    <row r="1928" spans="1:17" x14ac:dyDescent="0.2">
      <c r="A1928" t="s">
        <v>61</v>
      </c>
      <c r="B1928" s="56">
        <v>41330</v>
      </c>
      <c r="C1928" s="311">
        <v>0.49380787037037038</v>
      </c>
      <c r="D1928">
        <v>2.9990000000000001</v>
      </c>
      <c r="E1928">
        <v>14.37</v>
      </c>
      <c r="F1928">
        <v>8.86</v>
      </c>
      <c r="G1928">
        <v>111.8</v>
      </c>
      <c r="H1928">
        <v>66504</v>
      </c>
      <c r="I1928">
        <v>8.27</v>
      </c>
      <c r="J1928">
        <v>79</v>
      </c>
      <c r="K1928">
        <v>2.5</v>
      </c>
      <c r="L1928"/>
      <c r="M1928" s="143"/>
      <c r="N1928" s="185"/>
      <c r="O1928" s="185"/>
      <c r="P1928" s="80"/>
      <c r="Q1928" s="80"/>
    </row>
    <row r="1929" spans="1:17" x14ac:dyDescent="0.2">
      <c r="A1929" t="s">
        <v>61</v>
      </c>
      <c r="B1929" s="56">
        <v>41330</v>
      </c>
      <c r="C1929" s="311">
        <v>0.49407407407407411</v>
      </c>
      <c r="D1929">
        <v>4.0599999999999996</v>
      </c>
      <c r="E1929">
        <v>14.36</v>
      </c>
      <c r="F1929">
        <v>8.77</v>
      </c>
      <c r="G1929">
        <v>110.6</v>
      </c>
      <c r="H1929">
        <v>66511</v>
      </c>
      <c r="I1929">
        <v>8.26</v>
      </c>
      <c r="J1929">
        <v>78</v>
      </c>
      <c r="K1929">
        <v>2.5</v>
      </c>
      <c r="L1929"/>
      <c r="M1929" s="143"/>
      <c r="N1929" s="185"/>
      <c r="O1929" s="185"/>
      <c r="P1929" s="80"/>
      <c r="Q1929" s="80"/>
    </row>
    <row r="1930" spans="1:17" x14ac:dyDescent="0.2">
      <c r="A1930" t="s">
        <v>61</v>
      </c>
      <c r="B1930" s="56">
        <v>41330</v>
      </c>
      <c r="C1930" s="311">
        <v>0.49436342592592591</v>
      </c>
      <c r="D1930">
        <v>5.1059999999999999</v>
      </c>
      <c r="E1930">
        <v>14.36</v>
      </c>
      <c r="F1930">
        <v>8.6999999999999993</v>
      </c>
      <c r="G1930">
        <v>109.7</v>
      </c>
      <c r="H1930">
        <v>66519</v>
      </c>
      <c r="I1930">
        <v>8.26</v>
      </c>
      <c r="J1930">
        <v>78</v>
      </c>
      <c r="K1930">
        <v>2.5</v>
      </c>
      <c r="L1930"/>
      <c r="M1930" s="143"/>
      <c r="N1930" s="185"/>
      <c r="O1930" s="185"/>
      <c r="P1930" s="80"/>
      <c r="Q1930" s="80"/>
    </row>
    <row r="1931" spans="1:17" x14ac:dyDescent="0.2">
      <c r="A1931" t="s">
        <v>61</v>
      </c>
      <c r="B1931" s="56">
        <v>41330</v>
      </c>
      <c r="C1931" s="311">
        <v>0.49464120370370374</v>
      </c>
      <c r="D1931">
        <v>6.125</v>
      </c>
      <c r="E1931">
        <v>14.35</v>
      </c>
      <c r="F1931">
        <v>8.66</v>
      </c>
      <c r="G1931">
        <v>109.2</v>
      </c>
      <c r="H1931">
        <v>66522</v>
      </c>
      <c r="I1931">
        <v>8.26</v>
      </c>
      <c r="J1931">
        <v>78</v>
      </c>
      <c r="K1931">
        <v>2.6</v>
      </c>
      <c r="L1931"/>
      <c r="M1931" s="143"/>
      <c r="N1931" s="185"/>
      <c r="O1931" s="185"/>
      <c r="P1931" s="80"/>
      <c r="Q1931" s="80"/>
    </row>
    <row r="1932" spans="1:17" x14ac:dyDescent="0.2">
      <c r="A1932" t="s">
        <v>61</v>
      </c>
      <c r="B1932" s="56">
        <v>41330</v>
      </c>
      <c r="C1932" s="311">
        <v>0.49488425925925927</v>
      </c>
      <c r="D1932">
        <v>7.0890000000000004</v>
      </c>
      <c r="E1932">
        <v>14.35</v>
      </c>
      <c r="F1932">
        <v>8.65</v>
      </c>
      <c r="G1932">
        <v>109</v>
      </c>
      <c r="H1932">
        <v>66526</v>
      </c>
      <c r="I1932">
        <v>8.26</v>
      </c>
      <c r="J1932">
        <v>77</v>
      </c>
      <c r="K1932">
        <v>2.6</v>
      </c>
      <c r="L1932"/>
      <c r="M1932" s="143"/>
      <c r="N1932" s="185"/>
      <c r="O1932" s="185"/>
      <c r="P1932" s="80"/>
      <c r="Q1932" s="80"/>
    </row>
    <row r="1933" spans="1:17" x14ac:dyDescent="0.2">
      <c r="A1933" t="s">
        <v>61</v>
      </c>
      <c r="B1933" s="56">
        <v>41330</v>
      </c>
      <c r="C1933" s="311">
        <v>0.49508101851851855</v>
      </c>
      <c r="D1933">
        <v>8.0730000000000004</v>
      </c>
      <c r="E1933">
        <v>14.35</v>
      </c>
      <c r="F1933">
        <v>8.66</v>
      </c>
      <c r="G1933">
        <v>109.2</v>
      </c>
      <c r="H1933">
        <v>66532</v>
      </c>
      <c r="I1933">
        <v>8.26</v>
      </c>
      <c r="J1933">
        <v>77</v>
      </c>
      <c r="K1933">
        <v>2.6</v>
      </c>
      <c r="L1933"/>
      <c r="M1933" s="143"/>
      <c r="N1933" s="185"/>
      <c r="O1933" s="185"/>
      <c r="P1933" s="80"/>
      <c r="Q1933" s="80"/>
    </row>
    <row r="1934" spans="1:17" x14ac:dyDescent="0.2">
      <c r="A1934" t="s">
        <v>61</v>
      </c>
      <c r="B1934" s="56">
        <v>41330</v>
      </c>
      <c r="C1934" s="311">
        <v>0.49530092592592595</v>
      </c>
      <c r="D1934">
        <v>9.0229999999999997</v>
      </c>
      <c r="E1934">
        <v>14.34</v>
      </c>
      <c r="F1934">
        <v>8.67</v>
      </c>
      <c r="G1934">
        <v>109.3</v>
      </c>
      <c r="H1934">
        <v>66534</v>
      </c>
      <c r="I1934">
        <v>8.26</v>
      </c>
      <c r="J1934">
        <v>77</v>
      </c>
      <c r="K1934">
        <v>2.6</v>
      </c>
      <c r="L1934"/>
      <c r="M1934" s="143"/>
      <c r="N1934" s="185"/>
      <c r="O1934" s="185"/>
      <c r="P1934" s="80"/>
      <c r="Q1934" s="80"/>
    </row>
    <row r="1935" spans="1:17" x14ac:dyDescent="0.2">
      <c r="A1935" t="s">
        <v>61</v>
      </c>
      <c r="B1935" s="56">
        <v>41330</v>
      </c>
      <c r="C1935" s="311">
        <v>0.49555555555555553</v>
      </c>
      <c r="D1935">
        <v>10.176</v>
      </c>
      <c r="E1935">
        <v>14.33</v>
      </c>
      <c r="F1935">
        <v>8.66</v>
      </c>
      <c r="G1935">
        <v>109.1</v>
      </c>
      <c r="H1935">
        <v>66539</v>
      </c>
      <c r="I1935">
        <v>8.26</v>
      </c>
      <c r="J1935">
        <v>76</v>
      </c>
      <c r="K1935">
        <v>2.7</v>
      </c>
      <c r="L1935"/>
      <c r="M1935" s="143"/>
      <c r="N1935" s="185"/>
      <c r="O1935" s="185"/>
      <c r="P1935" s="80"/>
      <c r="Q1935" s="80"/>
    </row>
    <row r="1936" spans="1:17" x14ac:dyDescent="0.2">
      <c r="A1936" t="s">
        <v>61</v>
      </c>
      <c r="B1936" s="56">
        <v>41330</v>
      </c>
      <c r="C1936" s="311">
        <v>0.49579861111111106</v>
      </c>
      <c r="D1936">
        <v>11.099</v>
      </c>
      <c r="E1936">
        <v>14.33</v>
      </c>
      <c r="F1936">
        <v>8.65</v>
      </c>
      <c r="G1936">
        <v>109</v>
      </c>
      <c r="H1936">
        <v>66542</v>
      </c>
      <c r="I1936">
        <v>8.26</v>
      </c>
      <c r="J1936">
        <v>76</v>
      </c>
      <c r="K1936">
        <v>2.6</v>
      </c>
      <c r="L1936"/>
      <c r="M1936" s="143"/>
      <c r="N1936" s="185"/>
      <c r="O1936" s="185"/>
      <c r="P1936" s="80"/>
      <c r="Q1936" s="80"/>
    </row>
    <row r="1937" spans="1:17" x14ac:dyDescent="0.2">
      <c r="A1937" t="s">
        <v>61</v>
      </c>
      <c r="B1937" s="56">
        <v>41330</v>
      </c>
      <c r="C1937" s="311">
        <v>0.49608796296296293</v>
      </c>
      <c r="D1937">
        <v>12.04</v>
      </c>
      <c r="E1937">
        <v>14.33</v>
      </c>
      <c r="F1937">
        <v>8.6300000000000008</v>
      </c>
      <c r="G1937">
        <v>108.8</v>
      </c>
      <c r="H1937">
        <v>66547</v>
      </c>
      <c r="I1937">
        <v>8.26</v>
      </c>
      <c r="J1937">
        <v>76</v>
      </c>
      <c r="K1937">
        <v>2.7</v>
      </c>
      <c r="L1937"/>
      <c r="M1937" s="143"/>
      <c r="N1937" s="185"/>
      <c r="O1937" s="185"/>
      <c r="P1937" s="80"/>
      <c r="Q1937" s="80"/>
    </row>
    <row r="1938" spans="1:17" x14ac:dyDescent="0.2">
      <c r="A1938" t="s">
        <v>61</v>
      </c>
      <c r="B1938" s="56">
        <v>41330</v>
      </c>
      <c r="C1938" s="311">
        <v>0.49644675925925924</v>
      </c>
      <c r="D1938">
        <v>12.957000000000001</v>
      </c>
      <c r="E1938">
        <v>14.33</v>
      </c>
      <c r="F1938">
        <v>8.61</v>
      </c>
      <c r="G1938">
        <v>108.6</v>
      </c>
      <c r="H1938">
        <v>66552</v>
      </c>
      <c r="I1938">
        <v>8.26</v>
      </c>
      <c r="J1938">
        <v>75</v>
      </c>
      <c r="K1938">
        <v>2.6</v>
      </c>
      <c r="L1938"/>
      <c r="M1938" s="143"/>
      <c r="N1938" s="185"/>
      <c r="O1938" s="185"/>
      <c r="P1938" s="80"/>
      <c r="Q1938" s="80"/>
    </row>
    <row r="1939" spans="1:17" x14ac:dyDescent="0.2">
      <c r="A1939" t="s">
        <v>61</v>
      </c>
      <c r="B1939" s="56">
        <v>41330</v>
      </c>
      <c r="C1939" s="311">
        <v>0.49675925925925929</v>
      </c>
      <c r="D1939">
        <v>13.384</v>
      </c>
      <c r="E1939">
        <v>14.33</v>
      </c>
      <c r="F1939">
        <v>8.61</v>
      </c>
      <c r="G1939">
        <v>108.6</v>
      </c>
      <c r="H1939">
        <v>66558</v>
      </c>
      <c r="I1939">
        <v>8.26</v>
      </c>
      <c r="J1939">
        <v>75</v>
      </c>
      <c r="K1939">
        <v>2.6</v>
      </c>
      <c r="L1939"/>
      <c r="M1939" s="143"/>
      <c r="N1939" s="185"/>
      <c r="O1939" s="185"/>
      <c r="P1939" s="80"/>
      <c r="Q1939" s="80"/>
    </row>
    <row r="1940" spans="1:17" x14ac:dyDescent="0.2">
      <c r="N1940" s="185"/>
      <c r="O1940" s="185"/>
      <c r="P1940" s="80"/>
      <c r="Q1940" s="80"/>
    </row>
    <row r="1941" spans="1:17" x14ac:dyDescent="0.2">
      <c r="N1941" s="185"/>
      <c r="O1941" s="185"/>
      <c r="P1941" s="80"/>
      <c r="Q1941" s="80"/>
    </row>
    <row r="1942" spans="1:17" x14ac:dyDescent="0.2">
      <c r="A1942" t="s">
        <v>7</v>
      </c>
      <c r="B1942" s="56">
        <v>41401</v>
      </c>
      <c r="C1942" s="311">
        <v>6.2106481481481485E-2</v>
      </c>
      <c r="D1942">
        <v>0.11899999999999999</v>
      </c>
      <c r="E1942">
        <v>20.77</v>
      </c>
      <c r="F1942">
        <v>7.66</v>
      </c>
      <c r="G1942">
        <v>85.4</v>
      </c>
      <c r="H1942">
        <v>2636</v>
      </c>
      <c r="I1942">
        <v>7.81</v>
      </c>
      <c r="J1942">
        <v>67</v>
      </c>
      <c r="K1942">
        <v>237.1</v>
      </c>
      <c r="M1942" s="143">
        <v>0.1</v>
      </c>
      <c r="N1942" s="185"/>
      <c r="O1942" s="185"/>
      <c r="P1942" s="80"/>
      <c r="Q1942" s="80"/>
    </row>
    <row r="1943" spans="1:17" x14ac:dyDescent="0.2">
      <c r="A1943" t="s">
        <v>7</v>
      </c>
      <c r="B1943" s="56">
        <v>41401</v>
      </c>
      <c r="C1943" s="311">
        <v>6.3472222222222222E-2</v>
      </c>
      <c r="D1943">
        <v>0.99199999999999999</v>
      </c>
      <c r="E1943">
        <v>20.78</v>
      </c>
      <c r="F1943">
        <v>7.65</v>
      </c>
      <c r="G1943">
        <v>85.3</v>
      </c>
      <c r="H1943">
        <v>2634</v>
      </c>
      <c r="I1943">
        <v>7.81</v>
      </c>
      <c r="J1943">
        <v>58</v>
      </c>
      <c r="K1943">
        <v>248.6</v>
      </c>
      <c r="M1943" s="143"/>
      <c r="N1943" s="185"/>
      <c r="O1943" s="185"/>
      <c r="P1943" s="80"/>
      <c r="Q1943" s="80"/>
    </row>
    <row r="1944" spans="1:17" x14ac:dyDescent="0.2">
      <c r="A1944" t="s">
        <v>7</v>
      </c>
      <c r="B1944" s="56">
        <v>41401</v>
      </c>
      <c r="C1944" s="311">
        <v>6.3958333333333339E-2</v>
      </c>
      <c r="D1944">
        <v>1.8959999999999999</v>
      </c>
      <c r="E1944">
        <v>20.78</v>
      </c>
      <c r="F1944">
        <v>7.63</v>
      </c>
      <c r="G1944">
        <v>85.1</v>
      </c>
      <c r="H1944">
        <v>2622</v>
      </c>
      <c r="I1944">
        <v>7.81</v>
      </c>
      <c r="J1944">
        <v>56</v>
      </c>
      <c r="K1944">
        <v>260.39999999999998</v>
      </c>
      <c r="M1944" s="143"/>
      <c r="N1944" s="185"/>
      <c r="O1944" s="185"/>
      <c r="P1944" s="80"/>
      <c r="Q1944" s="80"/>
    </row>
    <row r="1945" spans="1:17" x14ac:dyDescent="0.2">
      <c r="A1945" t="s">
        <v>7</v>
      </c>
      <c r="B1945" s="56">
        <v>41401</v>
      </c>
      <c r="C1945" s="311">
        <v>6.3738425925925921E-2</v>
      </c>
      <c r="D1945">
        <v>2.4609999999999999</v>
      </c>
      <c r="E1945">
        <v>20.78</v>
      </c>
      <c r="F1945">
        <v>7.63</v>
      </c>
      <c r="G1945">
        <v>85.1</v>
      </c>
      <c r="H1945">
        <v>2633</v>
      </c>
      <c r="I1945">
        <v>7.81</v>
      </c>
      <c r="J1945">
        <v>58</v>
      </c>
      <c r="K1945">
        <v>264.10000000000002</v>
      </c>
      <c r="M1945" s="143"/>
      <c r="N1945" s="185"/>
      <c r="O1945" s="185"/>
      <c r="P1945" s="80"/>
      <c r="Q1945" s="80"/>
    </row>
    <row r="1946" spans="1:17" x14ac:dyDescent="0.2">
      <c r="B1946" s="56"/>
      <c r="C1946" s="226"/>
      <c r="D1946"/>
      <c r="E1946"/>
      <c r="F1946"/>
      <c r="G1946"/>
      <c r="H1946"/>
      <c r="I1946"/>
      <c r="J1946"/>
      <c r="K1946"/>
      <c r="M1946" s="143"/>
      <c r="N1946" s="185"/>
      <c r="O1946" s="185"/>
      <c r="P1946" s="80"/>
      <c r="Q1946" s="80"/>
    </row>
    <row r="1947" spans="1:17" x14ac:dyDescent="0.2">
      <c r="A1947" t="s">
        <v>36</v>
      </c>
      <c r="B1947" s="56">
        <v>41401</v>
      </c>
      <c r="C1947" s="311">
        <v>0.10291666666666666</v>
      </c>
      <c r="D1947">
        <v>0.14699999999999999</v>
      </c>
      <c r="E1947">
        <v>20.92</v>
      </c>
      <c r="F1947">
        <v>7.23</v>
      </c>
      <c r="G1947">
        <v>81</v>
      </c>
      <c r="H1947">
        <v>2922</v>
      </c>
      <c r="I1947">
        <v>7.74</v>
      </c>
      <c r="J1947">
        <v>50</v>
      </c>
      <c r="K1947">
        <v>185.9</v>
      </c>
      <c r="M1947" s="143">
        <v>0.1</v>
      </c>
      <c r="N1947" s="185"/>
      <c r="O1947" s="185"/>
      <c r="P1947" s="80"/>
      <c r="Q1947" s="80"/>
    </row>
    <row r="1948" spans="1:17" x14ac:dyDescent="0.2">
      <c r="A1948" t="s">
        <v>36</v>
      </c>
      <c r="B1948" s="56">
        <v>41401</v>
      </c>
      <c r="C1948" s="311">
        <v>0.10328703703703705</v>
      </c>
      <c r="D1948">
        <v>0.95</v>
      </c>
      <c r="E1948">
        <v>20.91</v>
      </c>
      <c r="F1948">
        <v>7.23</v>
      </c>
      <c r="G1948">
        <v>80.900000000000006</v>
      </c>
      <c r="H1948">
        <v>2922</v>
      </c>
      <c r="I1948">
        <v>7.74</v>
      </c>
      <c r="J1948">
        <v>48</v>
      </c>
      <c r="K1948">
        <v>198</v>
      </c>
      <c r="M1948" s="143"/>
      <c r="N1948" s="185"/>
      <c r="O1948" s="185"/>
      <c r="P1948" s="80"/>
      <c r="Q1948" s="80"/>
    </row>
    <row r="1949" spans="1:17" x14ac:dyDescent="0.2">
      <c r="B1949" s="56"/>
      <c r="C1949" s="226"/>
      <c r="D1949"/>
      <c r="E1949"/>
      <c r="F1949"/>
      <c r="G1949"/>
      <c r="H1949"/>
      <c r="I1949"/>
      <c r="J1949"/>
      <c r="K1949"/>
      <c r="M1949" s="143"/>
      <c r="N1949" s="185"/>
      <c r="O1949" s="185"/>
      <c r="P1949" s="80"/>
      <c r="Q1949" s="80"/>
    </row>
    <row r="1950" spans="1:17" x14ac:dyDescent="0.2">
      <c r="A1950" t="s">
        <v>72</v>
      </c>
      <c r="B1950" s="56">
        <v>41401</v>
      </c>
      <c r="C1950" s="311">
        <v>0.15437500000000001</v>
      </c>
      <c r="D1950">
        <v>0.10299999999999999</v>
      </c>
      <c r="E1950">
        <v>24.18</v>
      </c>
      <c r="F1950">
        <v>7.12</v>
      </c>
      <c r="G1950">
        <v>84.5</v>
      </c>
      <c r="H1950">
        <v>1814</v>
      </c>
      <c r="I1950">
        <v>7.87</v>
      </c>
      <c r="J1950">
        <v>49</v>
      </c>
      <c r="K1950">
        <v>26.6</v>
      </c>
      <c r="M1950" s="143">
        <v>0.3</v>
      </c>
      <c r="N1950" s="185"/>
      <c r="O1950" s="185"/>
      <c r="P1950" s="80"/>
      <c r="Q1950" s="80"/>
    </row>
    <row r="1951" spans="1:17" x14ac:dyDescent="0.2">
      <c r="A1951" t="s">
        <v>72</v>
      </c>
      <c r="B1951" s="56">
        <v>41401</v>
      </c>
      <c r="C1951" s="311">
        <v>0.15488425925925928</v>
      </c>
      <c r="D1951">
        <v>1.2270000000000001</v>
      </c>
      <c r="E1951">
        <v>24.11</v>
      </c>
      <c r="F1951">
        <v>6.93</v>
      </c>
      <c r="G1951">
        <v>82.1</v>
      </c>
      <c r="H1951">
        <v>1784</v>
      </c>
      <c r="I1951">
        <v>7.85</v>
      </c>
      <c r="J1951">
        <v>43</v>
      </c>
      <c r="K1951">
        <v>27.1</v>
      </c>
      <c r="M1951" s="143"/>
      <c r="N1951" s="185"/>
      <c r="O1951" s="185"/>
      <c r="P1951" s="80"/>
      <c r="Q1951" s="80"/>
    </row>
    <row r="1952" spans="1:17" x14ac:dyDescent="0.2">
      <c r="B1952" s="56"/>
      <c r="C1952" s="226"/>
      <c r="D1952"/>
      <c r="E1952"/>
      <c r="F1952"/>
      <c r="G1952"/>
      <c r="H1952"/>
      <c r="I1952"/>
      <c r="J1952"/>
      <c r="K1952"/>
      <c r="M1952" s="143"/>
      <c r="N1952" s="185"/>
      <c r="O1952" s="185"/>
      <c r="P1952" s="80"/>
      <c r="Q1952" s="80"/>
    </row>
    <row r="1953" spans="1:17" x14ac:dyDescent="0.2">
      <c r="A1953" t="s">
        <v>55</v>
      </c>
      <c r="B1953" s="56">
        <v>41402</v>
      </c>
      <c r="C1953" s="311">
        <v>0.46827546296296302</v>
      </c>
      <c r="D1953">
        <v>2.1999999999999999E-2</v>
      </c>
      <c r="E1953">
        <v>22.92</v>
      </c>
      <c r="F1953">
        <v>2</v>
      </c>
      <c r="G1953">
        <v>29.8</v>
      </c>
      <c r="H1953">
        <v>66529</v>
      </c>
      <c r="I1953">
        <v>8.2100000000000009</v>
      </c>
      <c r="J1953">
        <v>137</v>
      </c>
      <c r="K1953">
        <v>3.3</v>
      </c>
      <c r="M1953" s="143">
        <v>1.6</v>
      </c>
      <c r="N1953" s="259">
        <v>15.75994</v>
      </c>
      <c r="O1953" s="260">
        <v>16.502780000000001</v>
      </c>
      <c r="P1953" s="186">
        <v>1.5528089887640453</v>
      </c>
      <c r="Q1953" s="186">
        <v>1.6394557823129252</v>
      </c>
    </row>
    <row r="1954" spans="1:17" x14ac:dyDescent="0.2">
      <c r="A1954" t="s">
        <v>55</v>
      </c>
      <c r="B1954" s="56">
        <v>41402</v>
      </c>
      <c r="C1954" s="311">
        <v>0.46868055555555554</v>
      </c>
      <c r="D1954">
        <v>1.0189999999999999</v>
      </c>
      <c r="E1954">
        <v>21.74</v>
      </c>
      <c r="F1954">
        <v>2.0299999999999998</v>
      </c>
      <c r="G1954">
        <v>29.6</v>
      </c>
      <c r="H1954">
        <v>66121</v>
      </c>
      <c r="I1954">
        <v>8.2100000000000009</v>
      </c>
      <c r="J1954">
        <v>133</v>
      </c>
      <c r="K1954">
        <v>3.3</v>
      </c>
      <c r="M1954" s="143"/>
      <c r="N1954" s="143"/>
      <c r="O1954" s="185"/>
      <c r="P1954" s="80"/>
      <c r="Q1954" s="80"/>
    </row>
    <row r="1955" spans="1:17" x14ac:dyDescent="0.2">
      <c r="A1955" t="s">
        <v>55</v>
      </c>
      <c r="B1955" s="56">
        <v>41402</v>
      </c>
      <c r="C1955" s="311">
        <v>0.46913194444444445</v>
      </c>
      <c r="D1955">
        <v>2.016</v>
      </c>
      <c r="E1955">
        <v>21.58</v>
      </c>
      <c r="F1955">
        <v>1.75</v>
      </c>
      <c r="G1955">
        <v>25.4</v>
      </c>
      <c r="H1955">
        <v>66147</v>
      </c>
      <c r="I1955">
        <v>8.1999999999999993</v>
      </c>
      <c r="J1955">
        <v>130</v>
      </c>
      <c r="K1955">
        <v>3.4</v>
      </c>
      <c r="M1955" s="143"/>
      <c r="N1955" s="185"/>
      <c r="O1955" s="185"/>
      <c r="P1955" s="80"/>
      <c r="Q1955" s="80"/>
    </row>
    <row r="1956" spans="1:17" x14ac:dyDescent="0.2">
      <c r="A1956" t="s">
        <v>55</v>
      </c>
      <c r="B1956" s="56">
        <v>41402</v>
      </c>
      <c r="C1956" s="311">
        <v>0.4697453703703704</v>
      </c>
      <c r="D1956">
        <v>3.02</v>
      </c>
      <c r="E1956">
        <v>21.51</v>
      </c>
      <c r="F1956">
        <v>1.22</v>
      </c>
      <c r="G1956">
        <v>17.7</v>
      </c>
      <c r="H1956">
        <v>66188</v>
      </c>
      <c r="I1956">
        <v>8.19</v>
      </c>
      <c r="J1956">
        <v>127</v>
      </c>
      <c r="K1956">
        <v>4.2</v>
      </c>
      <c r="M1956" s="143"/>
      <c r="N1956" s="185"/>
      <c r="O1956" s="185"/>
      <c r="P1956" s="80"/>
      <c r="Q1956" s="80"/>
    </row>
    <row r="1957" spans="1:17" x14ac:dyDescent="0.2">
      <c r="A1957" t="s">
        <v>55</v>
      </c>
      <c r="B1957" s="56">
        <v>41402</v>
      </c>
      <c r="C1957" s="311">
        <v>0.47020833333333334</v>
      </c>
      <c r="D1957">
        <v>4.0010000000000003</v>
      </c>
      <c r="E1957">
        <v>21.46</v>
      </c>
      <c r="F1957">
        <v>0.92</v>
      </c>
      <c r="G1957">
        <v>13.4</v>
      </c>
      <c r="H1957">
        <v>66216</v>
      </c>
      <c r="I1957">
        <v>8.19</v>
      </c>
      <c r="J1957">
        <v>124</v>
      </c>
      <c r="K1957">
        <v>4.9000000000000004</v>
      </c>
      <c r="M1957" s="143"/>
      <c r="N1957" s="185"/>
      <c r="O1957" s="185"/>
      <c r="P1957" s="80"/>
      <c r="Q1957" s="80"/>
    </row>
    <row r="1958" spans="1:17" x14ac:dyDescent="0.2">
      <c r="A1958" t="s">
        <v>55</v>
      </c>
      <c r="B1958" s="56">
        <v>41402</v>
      </c>
      <c r="C1958" s="311">
        <v>0.4704976851851852</v>
      </c>
      <c r="D1958">
        <v>4.9909999999999997</v>
      </c>
      <c r="E1958">
        <v>21.44</v>
      </c>
      <c r="F1958">
        <v>0.86</v>
      </c>
      <c r="G1958">
        <v>12.5</v>
      </c>
      <c r="H1958">
        <v>66233</v>
      </c>
      <c r="I1958">
        <v>8.19</v>
      </c>
      <c r="J1958">
        <v>123</v>
      </c>
      <c r="K1958">
        <v>4.4000000000000004</v>
      </c>
      <c r="M1958" s="143"/>
      <c r="N1958" s="185"/>
      <c r="O1958" s="185"/>
      <c r="P1958" s="80"/>
      <c r="Q1958" s="80"/>
    </row>
    <row r="1959" spans="1:17" x14ac:dyDescent="0.2">
      <c r="A1959" t="s">
        <v>55</v>
      </c>
      <c r="B1959" s="56">
        <v>41402</v>
      </c>
      <c r="C1959" s="311">
        <v>0.47086805555555555</v>
      </c>
      <c r="D1959">
        <v>6.0640000000000001</v>
      </c>
      <c r="E1959">
        <v>21.43</v>
      </c>
      <c r="F1959">
        <v>0.84</v>
      </c>
      <c r="G1959">
        <v>12.2</v>
      </c>
      <c r="H1959">
        <v>66257</v>
      </c>
      <c r="I1959">
        <v>8.19</v>
      </c>
      <c r="J1959">
        <v>121</v>
      </c>
      <c r="K1959">
        <v>3.6</v>
      </c>
      <c r="M1959" s="143"/>
      <c r="N1959" s="185"/>
      <c r="O1959" s="185"/>
      <c r="P1959" s="80"/>
      <c r="Q1959" s="80"/>
    </row>
    <row r="1960" spans="1:17" x14ac:dyDescent="0.2">
      <c r="A1960" t="s">
        <v>55</v>
      </c>
      <c r="B1960" s="56">
        <v>41402</v>
      </c>
      <c r="C1960" s="311">
        <v>0.47125</v>
      </c>
      <c r="D1960">
        <v>7.0469999999999997</v>
      </c>
      <c r="E1960">
        <v>21.43</v>
      </c>
      <c r="F1960">
        <v>0.82</v>
      </c>
      <c r="G1960">
        <v>11.9</v>
      </c>
      <c r="H1960">
        <v>66278</v>
      </c>
      <c r="I1960">
        <v>8.19</v>
      </c>
      <c r="J1960">
        <v>119</v>
      </c>
      <c r="K1960">
        <v>3.7</v>
      </c>
      <c r="M1960" s="143"/>
      <c r="N1960" s="185"/>
      <c r="O1960" s="185"/>
      <c r="P1960" s="80"/>
      <c r="Q1960" s="80"/>
    </row>
    <row r="1961" spans="1:17" x14ac:dyDescent="0.2">
      <c r="A1961" t="s">
        <v>55</v>
      </c>
      <c r="B1961" s="56">
        <v>41402</v>
      </c>
      <c r="C1961" s="311">
        <v>0.47151620370370373</v>
      </c>
      <c r="D1961">
        <v>7.9980000000000002</v>
      </c>
      <c r="E1961">
        <v>21.42</v>
      </c>
      <c r="F1961">
        <v>0.78</v>
      </c>
      <c r="G1961">
        <v>11.3</v>
      </c>
      <c r="H1961">
        <v>66294</v>
      </c>
      <c r="I1961">
        <v>8.19</v>
      </c>
      <c r="J1961">
        <v>118</v>
      </c>
      <c r="K1961">
        <v>3.5</v>
      </c>
      <c r="M1961" s="143"/>
      <c r="N1961" s="185"/>
      <c r="O1961" s="185"/>
      <c r="P1961" s="80"/>
      <c r="Q1961" s="80"/>
    </row>
    <row r="1962" spans="1:17" x14ac:dyDescent="0.2">
      <c r="A1962" t="s">
        <v>55</v>
      </c>
      <c r="B1962" s="56">
        <v>41402</v>
      </c>
      <c r="C1962" s="311">
        <v>0.47188657407407408</v>
      </c>
      <c r="D1962">
        <v>8.9550000000000001</v>
      </c>
      <c r="E1962">
        <v>21.41</v>
      </c>
      <c r="F1962">
        <v>0.75</v>
      </c>
      <c r="G1962">
        <v>10.9</v>
      </c>
      <c r="H1962">
        <v>66314</v>
      </c>
      <c r="I1962">
        <v>8.19</v>
      </c>
      <c r="J1962">
        <v>115</v>
      </c>
      <c r="K1962">
        <v>3.7</v>
      </c>
      <c r="M1962" s="143"/>
      <c r="N1962" s="185"/>
      <c r="O1962" s="185"/>
      <c r="P1962" s="80"/>
      <c r="Q1962" s="80"/>
    </row>
    <row r="1963" spans="1:17" x14ac:dyDescent="0.2">
      <c r="A1963" t="s">
        <v>55</v>
      </c>
      <c r="B1963" s="56">
        <v>41402</v>
      </c>
      <c r="C1963" s="311">
        <v>0.47216435185185185</v>
      </c>
      <c r="D1963">
        <v>10.173999999999999</v>
      </c>
      <c r="E1963">
        <v>21.39</v>
      </c>
      <c r="F1963">
        <v>0.67</v>
      </c>
      <c r="G1963">
        <v>9.8000000000000007</v>
      </c>
      <c r="H1963">
        <v>66327</v>
      </c>
      <c r="I1963">
        <v>8.19</v>
      </c>
      <c r="J1963">
        <v>114</v>
      </c>
      <c r="K1963">
        <v>3.7</v>
      </c>
      <c r="M1963" s="143"/>
      <c r="N1963" s="185"/>
      <c r="O1963" s="185"/>
      <c r="P1963" s="80"/>
      <c r="Q1963" s="80"/>
    </row>
    <row r="1964" spans="1:17" x14ac:dyDescent="0.2">
      <c r="A1964" t="s">
        <v>55</v>
      </c>
      <c r="B1964" s="56">
        <v>41402</v>
      </c>
      <c r="C1964" s="311">
        <v>0.47243055555555552</v>
      </c>
      <c r="D1964">
        <v>11.055999999999999</v>
      </c>
      <c r="E1964">
        <v>21.38</v>
      </c>
      <c r="F1964">
        <v>0.61</v>
      </c>
      <c r="G1964">
        <v>8.8000000000000007</v>
      </c>
      <c r="H1964">
        <v>66344</v>
      </c>
      <c r="I1964">
        <v>8.19</v>
      </c>
      <c r="J1964">
        <v>114</v>
      </c>
      <c r="K1964">
        <v>3.6</v>
      </c>
      <c r="M1964" s="143"/>
      <c r="N1964" s="185"/>
      <c r="O1964" s="185"/>
      <c r="P1964" s="80"/>
      <c r="Q1964" s="80"/>
    </row>
    <row r="1965" spans="1:17" x14ac:dyDescent="0.2">
      <c r="A1965" t="s">
        <v>55</v>
      </c>
      <c r="B1965" s="56">
        <v>41402</v>
      </c>
      <c r="C1965" s="311">
        <v>0.47287037037037033</v>
      </c>
      <c r="D1965">
        <v>11.987</v>
      </c>
      <c r="E1965">
        <v>21.34</v>
      </c>
      <c r="F1965">
        <v>0.34</v>
      </c>
      <c r="G1965">
        <v>4.9000000000000004</v>
      </c>
      <c r="H1965">
        <v>66365</v>
      </c>
      <c r="I1965">
        <v>8.19</v>
      </c>
      <c r="J1965">
        <v>111</v>
      </c>
      <c r="K1965">
        <v>6.6</v>
      </c>
      <c r="M1965" s="143"/>
      <c r="N1965" s="185"/>
      <c r="O1965" s="185"/>
      <c r="P1965" s="80"/>
      <c r="Q1965" s="80"/>
    </row>
    <row r="1966" spans="1:17" x14ac:dyDescent="0.2">
      <c r="A1966" t="s">
        <v>55</v>
      </c>
      <c r="B1966" s="56">
        <v>41402</v>
      </c>
      <c r="C1966" s="311">
        <v>0.47327546296296297</v>
      </c>
      <c r="D1966">
        <v>13.021000000000001</v>
      </c>
      <c r="E1966">
        <v>20.309999999999999</v>
      </c>
      <c r="F1966">
        <v>0.18</v>
      </c>
      <c r="G1966">
        <v>2.6</v>
      </c>
      <c r="H1966">
        <v>66383</v>
      </c>
      <c r="I1966">
        <v>8.1</v>
      </c>
      <c r="J1966">
        <v>-350</v>
      </c>
      <c r="K1966">
        <v>7</v>
      </c>
      <c r="M1966" s="143"/>
      <c r="N1966" s="185"/>
      <c r="O1966" s="185"/>
      <c r="P1966" s="80"/>
      <c r="Q1966" s="80"/>
    </row>
    <row r="1967" spans="1:17" x14ac:dyDescent="0.2">
      <c r="A1967" t="s">
        <v>55</v>
      </c>
      <c r="B1967" s="56">
        <v>41402</v>
      </c>
      <c r="C1967" s="311">
        <v>0.4736805555555556</v>
      </c>
      <c r="D1967">
        <v>13.487</v>
      </c>
      <c r="E1967">
        <v>20.190000000000001</v>
      </c>
      <c r="F1967">
        <v>0.15</v>
      </c>
      <c r="G1967">
        <v>2.1</v>
      </c>
      <c r="H1967">
        <v>66386</v>
      </c>
      <c r="I1967">
        <v>8.08</v>
      </c>
      <c r="J1967">
        <v>-363</v>
      </c>
      <c r="K1967">
        <v>7.5</v>
      </c>
      <c r="M1967" s="143"/>
      <c r="N1967" s="185"/>
      <c r="O1967" s="185"/>
      <c r="P1967" s="80"/>
      <c r="Q1967" s="80"/>
    </row>
    <row r="1968" spans="1:17" x14ac:dyDescent="0.2">
      <c r="B1968" s="56"/>
      <c r="C1968" s="226"/>
      <c r="D1968"/>
      <c r="E1968"/>
      <c r="F1968"/>
      <c r="G1968"/>
      <c r="H1968"/>
      <c r="I1968"/>
      <c r="J1968"/>
      <c r="K1968"/>
      <c r="M1968" s="143"/>
      <c r="N1968" s="185"/>
      <c r="O1968" s="185"/>
      <c r="P1968" s="80"/>
      <c r="Q1968" s="80"/>
    </row>
    <row r="1969" spans="1:17" x14ac:dyDescent="0.2">
      <c r="A1969" t="s">
        <v>58</v>
      </c>
      <c r="B1969" s="56">
        <v>41402</v>
      </c>
      <c r="C1969" s="311">
        <v>0.49840277777777775</v>
      </c>
      <c r="D1969">
        <v>1.2E-2</v>
      </c>
      <c r="E1969">
        <v>24.23</v>
      </c>
      <c r="F1969">
        <v>5.67</v>
      </c>
      <c r="G1969">
        <v>86.6</v>
      </c>
      <c r="H1969">
        <v>66801</v>
      </c>
      <c r="I1969">
        <v>8.32</v>
      </c>
      <c r="J1969">
        <v>80</v>
      </c>
      <c r="K1969">
        <v>1</v>
      </c>
      <c r="M1969" s="143">
        <v>1.2</v>
      </c>
      <c r="N1969" s="259">
        <v>40.788119999999992</v>
      </c>
      <c r="O1969" s="259">
        <v>48.975920000000002</v>
      </c>
      <c r="P1969" s="186">
        <v>1.6567717996289424</v>
      </c>
      <c r="Q1969" s="186">
        <v>1.6594427244582042</v>
      </c>
    </row>
    <row r="1970" spans="1:17" x14ac:dyDescent="0.2">
      <c r="A1970" t="s">
        <v>58</v>
      </c>
      <c r="B1970" s="56">
        <v>41402</v>
      </c>
      <c r="C1970" s="311">
        <v>0.49928240740740742</v>
      </c>
      <c r="D1970">
        <v>1.0920000000000001</v>
      </c>
      <c r="E1970">
        <v>22.84</v>
      </c>
      <c r="F1970">
        <v>6.4</v>
      </c>
      <c r="G1970">
        <v>95.4</v>
      </c>
      <c r="H1970">
        <v>66672</v>
      </c>
      <c r="I1970">
        <v>8.33</v>
      </c>
      <c r="J1970">
        <v>74</v>
      </c>
      <c r="K1970">
        <v>1.4</v>
      </c>
      <c r="M1970" s="143"/>
      <c r="N1970" s="143"/>
      <c r="O1970" s="185"/>
      <c r="P1970" s="80"/>
      <c r="Q1970" s="80"/>
    </row>
    <row r="1971" spans="1:17" x14ac:dyDescent="0.2">
      <c r="A1971" t="s">
        <v>58</v>
      </c>
      <c r="B1971" s="56">
        <v>41402</v>
      </c>
      <c r="C1971" s="311">
        <v>0.49974537037037042</v>
      </c>
      <c r="D1971">
        <v>2.0190000000000001</v>
      </c>
      <c r="E1971">
        <v>22.31</v>
      </c>
      <c r="F1971">
        <v>6.54</v>
      </c>
      <c r="G1971">
        <v>96.6</v>
      </c>
      <c r="H1971">
        <v>66629</v>
      </c>
      <c r="I1971">
        <v>8.34</v>
      </c>
      <c r="J1971">
        <v>71</v>
      </c>
      <c r="K1971">
        <v>1.6</v>
      </c>
      <c r="M1971" s="143"/>
      <c r="N1971" s="185"/>
      <c r="O1971" s="185"/>
      <c r="P1971" s="80"/>
      <c r="Q1971" s="80"/>
    </row>
    <row r="1972" spans="1:17" x14ac:dyDescent="0.2">
      <c r="A1972" t="s">
        <v>58</v>
      </c>
      <c r="B1972" s="56">
        <v>41402</v>
      </c>
      <c r="C1972" s="311">
        <v>0.500462962962963</v>
      </c>
      <c r="D1972">
        <v>3.0470000000000002</v>
      </c>
      <c r="E1972">
        <v>22.16</v>
      </c>
      <c r="F1972">
        <v>5.98</v>
      </c>
      <c r="G1972">
        <v>88.1</v>
      </c>
      <c r="H1972">
        <v>66631</v>
      </c>
      <c r="I1972">
        <v>8.32</v>
      </c>
      <c r="J1972">
        <v>69</v>
      </c>
      <c r="K1972">
        <v>1.5</v>
      </c>
      <c r="M1972" s="143"/>
      <c r="N1972" s="185"/>
      <c r="O1972" s="185"/>
      <c r="P1972" s="80"/>
      <c r="Q1972" s="80"/>
    </row>
    <row r="1973" spans="1:17" x14ac:dyDescent="0.2">
      <c r="A1973" t="s">
        <v>58</v>
      </c>
      <c r="B1973" s="56">
        <v>41402</v>
      </c>
      <c r="C1973" s="311">
        <v>0.50078703703703698</v>
      </c>
      <c r="D1973">
        <v>4.0860000000000003</v>
      </c>
      <c r="E1973">
        <v>22.12</v>
      </c>
      <c r="F1973">
        <v>5.99</v>
      </c>
      <c r="G1973">
        <v>88.1</v>
      </c>
      <c r="H1973">
        <v>66631</v>
      </c>
      <c r="I1973">
        <v>8.32</v>
      </c>
      <c r="J1973">
        <v>68</v>
      </c>
      <c r="K1973">
        <v>1.5</v>
      </c>
      <c r="M1973" s="143"/>
      <c r="N1973" s="185"/>
      <c r="O1973" s="185"/>
      <c r="P1973" s="80"/>
      <c r="Q1973" s="80"/>
    </row>
    <row r="1974" spans="1:17" x14ac:dyDescent="0.2">
      <c r="A1974" t="s">
        <v>58</v>
      </c>
      <c r="B1974" s="56">
        <v>41402</v>
      </c>
      <c r="C1974" s="311">
        <v>0.50150462962962961</v>
      </c>
      <c r="D1974">
        <v>5.032</v>
      </c>
      <c r="E1974">
        <v>22.03</v>
      </c>
      <c r="F1974">
        <v>4.8899999999999997</v>
      </c>
      <c r="G1974">
        <v>71.900000000000006</v>
      </c>
      <c r="H1974">
        <v>66642</v>
      </c>
      <c r="I1974">
        <v>8.31</v>
      </c>
      <c r="J1974">
        <v>66</v>
      </c>
      <c r="K1974">
        <v>1.3</v>
      </c>
      <c r="M1974" s="143"/>
      <c r="N1974" s="185"/>
      <c r="O1974" s="185"/>
      <c r="P1974" s="80"/>
      <c r="Q1974" s="80"/>
    </row>
    <row r="1975" spans="1:17" x14ac:dyDescent="0.2">
      <c r="A1975" t="s">
        <v>58</v>
      </c>
      <c r="B1975" s="56">
        <v>41402</v>
      </c>
      <c r="C1975" s="311">
        <v>0.5022106481481482</v>
      </c>
      <c r="D1975">
        <v>5.97</v>
      </c>
      <c r="E1975">
        <v>21.96</v>
      </c>
      <c r="F1975">
        <v>4.68</v>
      </c>
      <c r="G1975">
        <v>68.7</v>
      </c>
      <c r="H1975">
        <v>66657</v>
      </c>
      <c r="I1975">
        <v>8.3000000000000007</v>
      </c>
      <c r="J1975">
        <v>65</v>
      </c>
      <c r="K1975">
        <v>1.2</v>
      </c>
      <c r="M1975" s="143"/>
      <c r="N1975" s="185"/>
      <c r="O1975" s="185"/>
      <c r="P1975" s="80"/>
      <c r="Q1975" s="80"/>
    </row>
    <row r="1976" spans="1:17" x14ac:dyDescent="0.2">
      <c r="A1976" t="s">
        <v>58</v>
      </c>
      <c r="B1976" s="56">
        <v>41402</v>
      </c>
      <c r="C1976" s="311">
        <v>0.50284722222222222</v>
      </c>
      <c r="D1976">
        <v>7.0170000000000003</v>
      </c>
      <c r="E1976">
        <v>21.98</v>
      </c>
      <c r="F1976">
        <v>4.17</v>
      </c>
      <c r="G1976">
        <v>61.3</v>
      </c>
      <c r="H1976">
        <v>66690</v>
      </c>
      <c r="I1976">
        <v>8.2899999999999991</v>
      </c>
      <c r="J1976">
        <v>64</v>
      </c>
      <c r="K1976">
        <v>1.4</v>
      </c>
      <c r="M1976" s="143"/>
      <c r="N1976" s="185"/>
      <c r="O1976" s="185"/>
      <c r="P1976" s="80"/>
      <c r="Q1976" s="80"/>
    </row>
    <row r="1977" spans="1:17" x14ac:dyDescent="0.2">
      <c r="A1977" t="s">
        <v>58</v>
      </c>
      <c r="B1977" s="56">
        <v>41402</v>
      </c>
      <c r="C1977" s="311">
        <v>0.50410879629629635</v>
      </c>
      <c r="D1977">
        <v>8.0180000000000007</v>
      </c>
      <c r="E1977">
        <v>21.97</v>
      </c>
      <c r="F1977">
        <v>3.82</v>
      </c>
      <c r="G1977">
        <v>56.1</v>
      </c>
      <c r="H1977">
        <v>66722</v>
      </c>
      <c r="I1977">
        <v>8.2899999999999991</v>
      </c>
      <c r="J1977">
        <v>62</v>
      </c>
      <c r="K1977">
        <v>1.5</v>
      </c>
      <c r="M1977" s="143"/>
      <c r="N1977" s="185"/>
      <c r="O1977" s="185"/>
      <c r="P1977" s="80"/>
      <c r="Q1977" s="80"/>
    </row>
    <row r="1978" spans="1:17" x14ac:dyDescent="0.2">
      <c r="A1978" t="s">
        <v>58</v>
      </c>
      <c r="B1978" s="56">
        <v>41402</v>
      </c>
      <c r="C1978" s="311">
        <v>0.50495370370370374</v>
      </c>
      <c r="D1978">
        <v>9.1340000000000003</v>
      </c>
      <c r="E1978">
        <v>21.87</v>
      </c>
      <c r="F1978">
        <v>3.59</v>
      </c>
      <c r="G1978">
        <v>52.6</v>
      </c>
      <c r="H1978">
        <v>66735</v>
      </c>
      <c r="I1978">
        <v>8.2799999999999994</v>
      </c>
      <c r="J1978">
        <v>62</v>
      </c>
      <c r="K1978">
        <v>1.5</v>
      </c>
      <c r="M1978" s="143"/>
      <c r="N1978" s="185"/>
      <c r="O1978" s="185"/>
      <c r="P1978" s="80"/>
      <c r="Q1978" s="80"/>
    </row>
    <row r="1979" spans="1:17" x14ac:dyDescent="0.2">
      <c r="A1979" t="s">
        <v>58</v>
      </c>
      <c r="B1979" s="56">
        <v>41402</v>
      </c>
      <c r="C1979" s="311">
        <v>0.50528935185185186</v>
      </c>
      <c r="D1979">
        <v>9.923</v>
      </c>
      <c r="E1979">
        <v>21.82</v>
      </c>
      <c r="F1979">
        <v>3.58</v>
      </c>
      <c r="G1979">
        <v>52.5</v>
      </c>
      <c r="H1979">
        <v>66738</v>
      </c>
      <c r="I1979">
        <v>8.2799999999999994</v>
      </c>
      <c r="J1979">
        <v>61</v>
      </c>
      <c r="K1979">
        <v>1.2</v>
      </c>
      <c r="M1979" s="143"/>
      <c r="N1979" s="185"/>
      <c r="O1979" s="185"/>
      <c r="P1979" s="80"/>
      <c r="Q1979" s="80"/>
    </row>
    <row r="1980" spans="1:17" x14ac:dyDescent="0.2">
      <c r="A1980" t="s">
        <v>58</v>
      </c>
      <c r="B1980" s="56">
        <v>41402</v>
      </c>
      <c r="C1980" s="311">
        <v>0.50613425925925926</v>
      </c>
      <c r="D1980">
        <v>11.079000000000001</v>
      </c>
      <c r="E1980">
        <v>21.75</v>
      </c>
      <c r="F1980">
        <v>3.38</v>
      </c>
      <c r="G1980">
        <v>49.5</v>
      </c>
      <c r="H1980">
        <v>66754</v>
      </c>
      <c r="I1980">
        <v>8.27</v>
      </c>
      <c r="J1980">
        <v>61</v>
      </c>
      <c r="K1980">
        <v>1.1000000000000001</v>
      </c>
      <c r="M1980" s="143"/>
      <c r="N1980" s="185"/>
      <c r="O1980" s="185"/>
      <c r="P1980" s="80"/>
      <c r="Q1980" s="80"/>
    </row>
    <row r="1981" spans="1:17" x14ac:dyDescent="0.2">
      <c r="A1981" t="s">
        <v>58</v>
      </c>
      <c r="B1981" s="56">
        <v>41402</v>
      </c>
      <c r="C1981" s="311">
        <v>0.50714120370370364</v>
      </c>
      <c r="D1981">
        <v>11.319000000000001</v>
      </c>
      <c r="E1981">
        <v>21.75</v>
      </c>
      <c r="F1981">
        <v>3.33</v>
      </c>
      <c r="G1981">
        <v>48.8</v>
      </c>
      <c r="H1981">
        <v>66765</v>
      </c>
      <c r="I1981">
        <v>8.2799999999999994</v>
      </c>
      <c r="J1981">
        <v>25</v>
      </c>
      <c r="K1981">
        <v>1.5</v>
      </c>
      <c r="M1981" s="143"/>
      <c r="N1981" s="185"/>
      <c r="O1981" s="185"/>
      <c r="P1981" s="80"/>
      <c r="Q1981" s="80"/>
    </row>
    <row r="1982" spans="1:17" x14ac:dyDescent="0.2">
      <c r="B1982" s="56"/>
      <c r="C1982" s="226"/>
      <c r="D1982"/>
      <c r="E1982"/>
      <c r="F1982"/>
      <c r="G1982"/>
      <c r="H1982"/>
      <c r="I1982"/>
      <c r="J1982"/>
      <c r="K1982"/>
      <c r="M1982" s="143"/>
      <c r="N1982" s="185"/>
      <c r="O1982" s="185"/>
      <c r="P1982" s="80"/>
      <c r="Q1982" s="80"/>
    </row>
    <row r="1983" spans="1:17" x14ac:dyDescent="0.2">
      <c r="A1983" t="s">
        <v>61</v>
      </c>
      <c r="B1983" s="56">
        <v>41402</v>
      </c>
      <c r="C1983" s="311">
        <v>0.52342592592592596</v>
      </c>
      <c r="D1983">
        <v>0.104</v>
      </c>
      <c r="E1983">
        <v>23.89</v>
      </c>
      <c r="F1983">
        <v>9.66</v>
      </c>
      <c r="G1983">
        <v>146.6</v>
      </c>
      <c r="H1983">
        <v>66801</v>
      </c>
      <c r="I1983">
        <v>8.3800000000000008</v>
      </c>
      <c r="J1983">
        <v>90</v>
      </c>
      <c r="K1983">
        <v>4.0999999999999996</v>
      </c>
      <c r="M1983" s="143">
        <v>0.7</v>
      </c>
      <c r="N1983" s="259">
        <v>67.528599999999997</v>
      </c>
      <c r="O1983" s="259">
        <v>59.360199999999999</v>
      </c>
      <c r="P1983" s="186">
        <v>1.661048689138577</v>
      </c>
      <c r="Q1983" s="186">
        <v>0.98922003804692449</v>
      </c>
    </row>
    <row r="1984" spans="1:17" x14ac:dyDescent="0.2">
      <c r="A1984" t="s">
        <v>61</v>
      </c>
      <c r="B1984" s="56">
        <v>41402</v>
      </c>
      <c r="C1984" s="311">
        <v>0.52425925925925931</v>
      </c>
      <c r="D1984">
        <v>1.0309999999999999</v>
      </c>
      <c r="E1984">
        <v>22.54</v>
      </c>
      <c r="F1984">
        <v>9.5</v>
      </c>
      <c r="G1984">
        <v>141</v>
      </c>
      <c r="H1984">
        <v>66648</v>
      </c>
      <c r="I1984">
        <v>8.3800000000000008</v>
      </c>
      <c r="J1984">
        <v>84</v>
      </c>
      <c r="K1984">
        <v>3.9</v>
      </c>
      <c r="L1984" s="52"/>
      <c r="N1984" s="143"/>
      <c r="O1984" s="185"/>
      <c r="P1984" s="80"/>
      <c r="Q1984" s="80"/>
    </row>
    <row r="1985" spans="1:17" x14ac:dyDescent="0.2">
      <c r="A1985" t="s">
        <v>61</v>
      </c>
      <c r="B1985" s="56">
        <v>41402</v>
      </c>
      <c r="C1985" s="311">
        <v>0.52546296296296291</v>
      </c>
      <c r="D1985">
        <v>2.1019999999999999</v>
      </c>
      <c r="E1985">
        <v>22.09</v>
      </c>
      <c r="F1985">
        <v>8.07</v>
      </c>
      <c r="G1985">
        <v>118.8</v>
      </c>
      <c r="H1985">
        <v>66593</v>
      </c>
      <c r="I1985">
        <v>8.35</v>
      </c>
      <c r="J1985">
        <v>80</v>
      </c>
      <c r="K1985">
        <v>3.4</v>
      </c>
      <c r="L1985" s="52"/>
      <c r="N1985" s="185"/>
      <c r="O1985" s="185"/>
      <c r="P1985" s="80"/>
      <c r="Q1985" s="80"/>
    </row>
    <row r="1986" spans="1:17" x14ac:dyDescent="0.2">
      <c r="A1986" t="s">
        <v>61</v>
      </c>
      <c r="B1986" s="56">
        <v>41402</v>
      </c>
      <c r="C1986" s="311">
        <v>0.52608796296296301</v>
      </c>
      <c r="D1986">
        <v>3.0249999999999999</v>
      </c>
      <c r="E1986">
        <v>21.89</v>
      </c>
      <c r="F1986">
        <v>6.67</v>
      </c>
      <c r="G1986">
        <v>97.7</v>
      </c>
      <c r="H1986">
        <v>66549</v>
      </c>
      <c r="I1986">
        <v>8.33</v>
      </c>
      <c r="J1986">
        <v>79</v>
      </c>
      <c r="K1986">
        <v>3.3</v>
      </c>
      <c r="L1986" s="52"/>
      <c r="N1986" s="185"/>
      <c r="O1986" s="185"/>
      <c r="P1986" s="80"/>
      <c r="Q1986" s="80"/>
    </row>
    <row r="1987" spans="1:17" x14ac:dyDescent="0.2">
      <c r="A1987" t="s">
        <v>61</v>
      </c>
      <c r="B1987" s="56">
        <v>41402</v>
      </c>
      <c r="C1987" s="311">
        <v>0.52688657407407413</v>
      </c>
      <c r="D1987">
        <v>3.0840000000000001</v>
      </c>
      <c r="E1987">
        <v>21.86</v>
      </c>
      <c r="F1987">
        <v>6.31</v>
      </c>
      <c r="G1987">
        <v>92.4</v>
      </c>
      <c r="H1987">
        <v>66543</v>
      </c>
      <c r="I1987">
        <v>8.32</v>
      </c>
      <c r="J1987">
        <v>77</v>
      </c>
      <c r="K1987">
        <v>3.1</v>
      </c>
      <c r="L1987" s="52"/>
      <c r="N1987" s="185"/>
      <c r="O1987" s="185"/>
      <c r="P1987" s="80"/>
      <c r="Q1987" s="80"/>
    </row>
    <row r="1988" spans="1:17" x14ac:dyDescent="0.2">
      <c r="A1988" t="s">
        <v>61</v>
      </c>
      <c r="B1988" s="56">
        <v>41402</v>
      </c>
      <c r="C1988" s="311">
        <v>0.52722222222222226</v>
      </c>
      <c r="D1988">
        <v>4.1180000000000003</v>
      </c>
      <c r="E1988">
        <v>21.82</v>
      </c>
      <c r="F1988">
        <v>5.59</v>
      </c>
      <c r="G1988">
        <v>81.8</v>
      </c>
      <c r="H1988">
        <v>66542</v>
      </c>
      <c r="I1988">
        <v>8.31</v>
      </c>
      <c r="J1988">
        <v>76</v>
      </c>
      <c r="K1988">
        <v>2.8</v>
      </c>
      <c r="L1988" s="52"/>
      <c r="N1988" s="185"/>
      <c r="O1988" s="185"/>
      <c r="P1988" s="80"/>
      <c r="Q1988" s="80"/>
    </row>
    <row r="1989" spans="1:17" x14ac:dyDescent="0.2">
      <c r="A1989" t="s">
        <v>61</v>
      </c>
      <c r="B1989" s="56">
        <v>41402</v>
      </c>
      <c r="C1989" s="311">
        <v>0.52800925925925923</v>
      </c>
      <c r="D1989">
        <v>5.0540000000000003</v>
      </c>
      <c r="E1989">
        <v>21.79</v>
      </c>
      <c r="F1989">
        <v>5.08</v>
      </c>
      <c r="G1989">
        <v>74.400000000000006</v>
      </c>
      <c r="H1989">
        <v>66555</v>
      </c>
      <c r="I1989">
        <v>8.31</v>
      </c>
      <c r="J1989">
        <v>74</v>
      </c>
      <c r="K1989">
        <v>2.8</v>
      </c>
      <c r="L1989" s="52"/>
      <c r="N1989" s="185"/>
      <c r="O1989" s="185"/>
      <c r="P1989" s="80"/>
      <c r="Q1989" s="80"/>
    </row>
    <row r="1990" spans="1:17" x14ac:dyDescent="0.2">
      <c r="A1990" t="s">
        <v>61</v>
      </c>
      <c r="B1990" s="56">
        <v>41402</v>
      </c>
      <c r="C1990" s="311">
        <v>0.5288194444444444</v>
      </c>
      <c r="D1990">
        <v>6.0869999999999997</v>
      </c>
      <c r="E1990">
        <v>21.77</v>
      </c>
      <c r="F1990">
        <v>4.7699999999999996</v>
      </c>
      <c r="G1990">
        <v>69.8</v>
      </c>
      <c r="H1990">
        <v>66574</v>
      </c>
      <c r="I1990">
        <v>8.3000000000000007</v>
      </c>
      <c r="J1990">
        <v>72</v>
      </c>
      <c r="K1990">
        <v>2.5</v>
      </c>
      <c r="L1990" s="52"/>
      <c r="N1990" s="185"/>
      <c r="O1990" s="185"/>
      <c r="P1990" s="80"/>
      <c r="Q1990" s="80"/>
    </row>
    <row r="1991" spans="1:17" x14ac:dyDescent="0.2">
      <c r="A1991" t="s">
        <v>61</v>
      </c>
      <c r="B1991" s="56">
        <v>41402</v>
      </c>
      <c r="C1991" s="311">
        <v>0.52934027777777781</v>
      </c>
      <c r="D1991">
        <v>7.0010000000000003</v>
      </c>
      <c r="E1991">
        <v>21.77</v>
      </c>
      <c r="F1991">
        <v>4.6100000000000003</v>
      </c>
      <c r="G1991">
        <v>67.5</v>
      </c>
      <c r="H1991">
        <v>66599</v>
      </c>
      <c r="I1991">
        <v>8.3000000000000007</v>
      </c>
      <c r="J1991">
        <v>72</v>
      </c>
      <c r="K1991">
        <v>2.2999999999999998</v>
      </c>
      <c r="L1991" s="52"/>
      <c r="N1991" s="185"/>
      <c r="O1991" s="185"/>
      <c r="P1991" s="80"/>
      <c r="Q1991" s="80"/>
    </row>
    <row r="1992" spans="1:17" x14ac:dyDescent="0.2">
      <c r="A1992" t="s">
        <v>61</v>
      </c>
      <c r="B1992" s="56">
        <v>41402</v>
      </c>
      <c r="C1992" s="311">
        <v>0.52984953703703697</v>
      </c>
      <c r="D1992">
        <v>7.984</v>
      </c>
      <c r="E1992">
        <v>21.76</v>
      </c>
      <c r="F1992">
        <v>4.5199999999999996</v>
      </c>
      <c r="G1992">
        <v>66.099999999999994</v>
      </c>
      <c r="H1992">
        <v>66607</v>
      </c>
      <c r="I1992">
        <v>8.3000000000000007</v>
      </c>
      <c r="J1992">
        <v>71</v>
      </c>
      <c r="K1992">
        <v>2.4</v>
      </c>
      <c r="L1992" s="52"/>
      <c r="N1992" s="185"/>
      <c r="O1992" s="185"/>
      <c r="P1992" s="80"/>
      <c r="Q1992" s="80"/>
    </row>
    <row r="1993" spans="1:17" x14ac:dyDescent="0.2">
      <c r="A1993" t="s">
        <v>61</v>
      </c>
      <c r="B1993" s="56">
        <v>41402</v>
      </c>
      <c r="C1993" s="311">
        <v>0.53015046296296298</v>
      </c>
      <c r="D1993">
        <v>8.9969999999999999</v>
      </c>
      <c r="E1993">
        <v>21.78</v>
      </c>
      <c r="F1993">
        <v>4.55</v>
      </c>
      <c r="G1993">
        <v>66.599999999999994</v>
      </c>
      <c r="H1993">
        <v>66640</v>
      </c>
      <c r="I1993">
        <v>8.3000000000000007</v>
      </c>
      <c r="J1993">
        <v>70</v>
      </c>
      <c r="K1993">
        <v>2.2999999999999998</v>
      </c>
      <c r="L1993" s="52"/>
      <c r="N1993" s="185"/>
      <c r="O1993" s="185"/>
      <c r="P1993" s="80"/>
      <c r="Q1993" s="80"/>
    </row>
    <row r="1994" spans="1:17" x14ac:dyDescent="0.2">
      <c r="A1994" t="s">
        <v>61</v>
      </c>
      <c r="B1994" s="56">
        <v>41402</v>
      </c>
      <c r="C1994" s="311">
        <v>0.53059027777777779</v>
      </c>
      <c r="D1994">
        <v>9.9489999999999998</v>
      </c>
      <c r="E1994">
        <v>21.79</v>
      </c>
      <c r="F1994">
        <v>4.5599999999999996</v>
      </c>
      <c r="G1994">
        <v>66.8</v>
      </c>
      <c r="H1994">
        <v>66677</v>
      </c>
      <c r="I1994">
        <v>8.3000000000000007</v>
      </c>
      <c r="J1994">
        <v>69</v>
      </c>
      <c r="K1994">
        <v>2.2999999999999998</v>
      </c>
      <c r="L1994" s="52"/>
      <c r="N1994" s="185"/>
      <c r="O1994" s="185"/>
      <c r="P1994" s="80"/>
      <c r="Q1994" s="80"/>
    </row>
    <row r="1995" spans="1:17" x14ac:dyDescent="0.2">
      <c r="A1995" t="s">
        <v>61</v>
      </c>
      <c r="B1995" s="56">
        <v>41402</v>
      </c>
      <c r="C1995" s="311">
        <v>0.5310300925925926</v>
      </c>
      <c r="D1995">
        <v>11.057</v>
      </c>
      <c r="E1995">
        <v>21.83</v>
      </c>
      <c r="F1995">
        <v>4.3499999999999996</v>
      </c>
      <c r="G1995">
        <v>63.7</v>
      </c>
      <c r="H1995">
        <v>66724</v>
      </c>
      <c r="I1995">
        <v>8.3000000000000007</v>
      </c>
      <c r="J1995">
        <v>69</v>
      </c>
      <c r="K1995">
        <v>1.7</v>
      </c>
      <c r="L1995" s="52"/>
      <c r="N1995" s="185"/>
      <c r="O1995" s="185"/>
      <c r="P1995" s="80"/>
      <c r="Q1995" s="80"/>
    </row>
    <row r="1996" spans="1:17" x14ac:dyDescent="0.2">
      <c r="A1996" t="s">
        <v>61</v>
      </c>
      <c r="B1996" s="56">
        <v>41402</v>
      </c>
      <c r="C1996" s="311">
        <v>0.53162037037037035</v>
      </c>
      <c r="D1996">
        <v>11.962999999999999</v>
      </c>
      <c r="E1996">
        <v>21.93</v>
      </c>
      <c r="F1996">
        <v>4.03</v>
      </c>
      <c r="G1996">
        <v>59.2</v>
      </c>
      <c r="H1996">
        <v>66817</v>
      </c>
      <c r="I1996">
        <v>8.3000000000000007</v>
      </c>
      <c r="J1996">
        <v>68</v>
      </c>
      <c r="K1996">
        <v>1.3</v>
      </c>
      <c r="L1996" s="52"/>
      <c r="N1996" s="185"/>
      <c r="O1996" s="185"/>
      <c r="P1996" s="80"/>
      <c r="Q1996" s="80"/>
    </row>
    <row r="1997" spans="1:17" x14ac:dyDescent="0.2">
      <c r="A1997" t="s">
        <v>61</v>
      </c>
      <c r="B1997" s="56">
        <v>41402</v>
      </c>
      <c r="C1997" s="311">
        <v>0.53210648148148143</v>
      </c>
      <c r="D1997">
        <v>13.036</v>
      </c>
      <c r="E1997">
        <v>21.89</v>
      </c>
      <c r="F1997">
        <v>3.79</v>
      </c>
      <c r="G1997">
        <v>55.6</v>
      </c>
      <c r="H1997">
        <v>66851</v>
      </c>
      <c r="I1997">
        <v>8.2899999999999991</v>
      </c>
      <c r="J1997">
        <v>68</v>
      </c>
      <c r="K1997">
        <v>1.5</v>
      </c>
      <c r="L1997" s="52"/>
      <c r="N1997" s="185"/>
      <c r="O1997" s="185"/>
      <c r="P1997" s="80"/>
      <c r="Q1997" s="80"/>
    </row>
    <row r="1998" spans="1:17" x14ac:dyDescent="0.2">
      <c r="A1998" t="s">
        <v>61</v>
      </c>
      <c r="B1998" s="56">
        <v>41402</v>
      </c>
      <c r="C1998" s="311">
        <v>0.53234953703703702</v>
      </c>
      <c r="D1998">
        <v>13.279</v>
      </c>
      <c r="E1998">
        <v>21.88</v>
      </c>
      <c r="F1998">
        <v>3.66</v>
      </c>
      <c r="G1998">
        <v>53.6</v>
      </c>
      <c r="H1998">
        <v>66857</v>
      </c>
      <c r="I1998">
        <v>8.2899999999999991</v>
      </c>
      <c r="J1998">
        <v>15</v>
      </c>
      <c r="K1998">
        <v>6.9</v>
      </c>
      <c r="L1998" s="52"/>
      <c r="N1998" s="185"/>
      <c r="O1998" s="185"/>
      <c r="P1998" s="80"/>
      <c r="Q1998" s="80"/>
    </row>
    <row r="1999" spans="1:17" x14ac:dyDescent="0.2">
      <c r="N1999" s="185"/>
      <c r="O1999" s="185"/>
      <c r="P1999" s="80"/>
      <c r="Q1999" s="80"/>
    </row>
    <row r="2000" spans="1:17" x14ac:dyDescent="0.2">
      <c r="N2000" s="185"/>
      <c r="O2000" s="185"/>
      <c r="P2000" s="80"/>
      <c r="Q2000" s="80"/>
    </row>
    <row r="2001" spans="1:17" x14ac:dyDescent="0.2">
      <c r="A2001" t="s">
        <v>7</v>
      </c>
      <c r="B2001" s="56">
        <v>41492</v>
      </c>
      <c r="C2001" s="311">
        <v>0.33800925925925923</v>
      </c>
      <c r="D2001">
        <v>0.36199999999999999</v>
      </c>
      <c r="E2001">
        <v>28.41</v>
      </c>
      <c r="F2001">
        <v>6.99</v>
      </c>
      <c r="G2001">
        <v>90</v>
      </c>
      <c r="H2001">
        <v>2648</v>
      </c>
      <c r="I2001">
        <v>7.96</v>
      </c>
      <c r="J2001">
        <v>128</v>
      </c>
      <c r="K2001">
        <v>146.9</v>
      </c>
      <c r="M2001" s="80">
        <v>0.1</v>
      </c>
      <c r="N2001" s="185"/>
      <c r="O2001" s="185"/>
      <c r="P2001" s="80"/>
      <c r="Q2001" s="80"/>
    </row>
    <row r="2002" spans="1:17" x14ac:dyDescent="0.2">
      <c r="A2002" t="s">
        <v>7</v>
      </c>
      <c r="B2002" s="56">
        <v>41492</v>
      </c>
      <c r="C2002" s="311">
        <v>0.33872685185185186</v>
      </c>
      <c r="D2002">
        <v>1.0509999999999999</v>
      </c>
      <c r="E2002">
        <v>28.42</v>
      </c>
      <c r="F2002">
        <v>5.81</v>
      </c>
      <c r="G2002">
        <v>74.900000000000006</v>
      </c>
      <c r="H2002">
        <v>2647</v>
      </c>
      <c r="I2002">
        <v>7.85</v>
      </c>
      <c r="J2002">
        <v>128</v>
      </c>
      <c r="K2002">
        <v>149.4</v>
      </c>
      <c r="N2002" s="185"/>
      <c r="O2002" s="185"/>
      <c r="P2002" s="80"/>
      <c r="Q2002" s="80"/>
    </row>
    <row r="2003" spans="1:17" x14ac:dyDescent="0.2">
      <c r="A2003" t="s">
        <v>7</v>
      </c>
      <c r="B2003" s="56">
        <v>41492</v>
      </c>
      <c r="C2003" s="311">
        <v>0.33822916666666664</v>
      </c>
      <c r="D2003">
        <v>1.796</v>
      </c>
      <c r="E2003">
        <v>28.42</v>
      </c>
      <c r="F2003">
        <v>6.98</v>
      </c>
      <c r="G2003">
        <v>90</v>
      </c>
      <c r="H2003">
        <v>2648</v>
      </c>
      <c r="I2003">
        <v>7.87</v>
      </c>
      <c r="J2003">
        <v>128</v>
      </c>
      <c r="K2003">
        <v>146.9</v>
      </c>
      <c r="N2003" s="185"/>
      <c r="O2003" s="185"/>
      <c r="P2003" s="80"/>
      <c r="Q2003" s="80"/>
    </row>
    <row r="2004" spans="1:17" x14ac:dyDescent="0.2">
      <c r="B2004" s="56"/>
      <c r="C2004" s="226"/>
      <c r="D2004"/>
      <c r="E2004"/>
      <c r="F2004"/>
      <c r="G2004"/>
      <c r="H2004"/>
      <c r="I2004"/>
      <c r="J2004"/>
      <c r="K2004"/>
      <c r="N2004" s="185"/>
      <c r="O2004" s="185"/>
      <c r="P2004" s="80"/>
      <c r="Q2004" s="80"/>
    </row>
    <row r="2005" spans="1:17" x14ac:dyDescent="0.2">
      <c r="A2005" t="s">
        <v>36</v>
      </c>
      <c r="B2005" s="56">
        <v>41492</v>
      </c>
      <c r="C2005" s="311">
        <v>0.35304398148148147</v>
      </c>
      <c r="D2005">
        <v>0.32700000000000001</v>
      </c>
      <c r="E2005">
        <v>27.54</v>
      </c>
      <c r="F2005">
        <v>7.11</v>
      </c>
      <c r="G2005">
        <v>90.1</v>
      </c>
      <c r="H2005">
        <v>2248</v>
      </c>
      <c r="I2005">
        <v>7.92</v>
      </c>
      <c r="J2005">
        <v>128</v>
      </c>
      <c r="K2005">
        <v>112.6</v>
      </c>
      <c r="M2005" s="80">
        <v>0.2</v>
      </c>
      <c r="N2005" s="185"/>
      <c r="O2005" s="185"/>
      <c r="P2005" s="80"/>
      <c r="Q2005" s="80"/>
    </row>
    <row r="2006" spans="1:17" x14ac:dyDescent="0.2">
      <c r="N2006" s="185"/>
      <c r="O2006" s="185"/>
      <c r="P2006" s="80"/>
      <c r="Q2006" s="80"/>
    </row>
    <row r="2007" spans="1:17" x14ac:dyDescent="0.2">
      <c r="A2007" t="s">
        <v>72</v>
      </c>
      <c r="B2007" s="56">
        <v>41492</v>
      </c>
      <c r="C2007" s="311">
        <v>0.28885416666666669</v>
      </c>
      <c r="D2007">
        <v>0.33600000000000002</v>
      </c>
      <c r="E2007">
        <v>25.16</v>
      </c>
      <c r="F2007">
        <v>6.25</v>
      </c>
      <c r="G2007">
        <v>75.8</v>
      </c>
      <c r="H2007">
        <v>1964</v>
      </c>
      <c r="I2007">
        <v>7.84</v>
      </c>
      <c r="J2007">
        <v>135</v>
      </c>
      <c r="K2007">
        <v>47.7</v>
      </c>
      <c r="M2007" s="80">
        <v>0.35</v>
      </c>
      <c r="N2007" s="185"/>
      <c r="O2007" s="185"/>
      <c r="P2007" s="80"/>
      <c r="Q2007" s="80"/>
    </row>
    <row r="2008" spans="1:17" x14ac:dyDescent="0.2">
      <c r="A2008" t="s">
        <v>72</v>
      </c>
      <c r="B2008" s="56">
        <v>41492</v>
      </c>
      <c r="C2008" s="311">
        <v>0.28909722222222223</v>
      </c>
      <c r="D2008">
        <v>0.63200000000000001</v>
      </c>
      <c r="E2008">
        <v>25.16</v>
      </c>
      <c r="F2008">
        <v>6.13</v>
      </c>
      <c r="G2008">
        <v>74.3</v>
      </c>
      <c r="H2008">
        <v>1964</v>
      </c>
      <c r="I2008">
        <v>7.83</v>
      </c>
      <c r="J2008">
        <v>135</v>
      </c>
      <c r="K2008">
        <v>36.1</v>
      </c>
      <c r="N2008" s="185"/>
      <c r="O2008" s="185"/>
      <c r="P2008" s="80"/>
      <c r="Q2008" s="80"/>
    </row>
    <row r="2009" spans="1:17" x14ac:dyDescent="0.2">
      <c r="N2009" s="185"/>
      <c r="O2009" s="185"/>
      <c r="P2009" s="80"/>
      <c r="Q2009" s="80"/>
    </row>
    <row r="2010" spans="1:17" x14ac:dyDescent="0.2">
      <c r="A2010" t="s">
        <v>55</v>
      </c>
      <c r="B2010" s="56">
        <v>41492</v>
      </c>
      <c r="C2010" s="311">
        <v>0.47978009259259258</v>
      </c>
      <c r="D2010">
        <v>8.0000000000000002E-3</v>
      </c>
      <c r="E2010">
        <v>31.91</v>
      </c>
      <c r="F2010">
        <v>0.18</v>
      </c>
      <c r="G2010">
        <v>3.2</v>
      </c>
      <c r="H2010">
        <v>69145</v>
      </c>
      <c r="I2010">
        <v>8.1999999999999993</v>
      </c>
      <c r="J2010">
        <v>-280</v>
      </c>
      <c r="K2010">
        <v>14.4</v>
      </c>
      <c r="M2010" s="80">
        <v>0.8</v>
      </c>
      <c r="N2010" s="267">
        <v>12.632539999999997</v>
      </c>
      <c r="O2010" s="268">
        <v>13.591340000000001</v>
      </c>
      <c r="P2010" s="155">
        <v>1.6028985507246374</v>
      </c>
      <c r="Q2010" s="155">
        <v>1.461916461916462</v>
      </c>
    </row>
    <row r="2011" spans="1:17" x14ac:dyDescent="0.2">
      <c r="A2011" t="s">
        <v>55</v>
      </c>
      <c r="B2011" s="56">
        <v>41492</v>
      </c>
      <c r="C2011" s="311">
        <v>0.48046296296296293</v>
      </c>
      <c r="D2011">
        <v>0.995</v>
      </c>
      <c r="E2011">
        <v>30.18</v>
      </c>
      <c r="F2011">
        <v>0.13</v>
      </c>
      <c r="G2011">
        <v>2.2999999999999998</v>
      </c>
      <c r="H2011">
        <v>68956</v>
      </c>
      <c r="I2011">
        <v>8.1999999999999993</v>
      </c>
      <c r="J2011">
        <v>-371</v>
      </c>
      <c r="K2011">
        <v>10.9</v>
      </c>
      <c r="N2011" s="185"/>
      <c r="O2011" s="185"/>
      <c r="P2011" s="80"/>
      <c r="Q2011" s="80"/>
    </row>
    <row r="2012" spans="1:17" x14ac:dyDescent="0.2">
      <c r="A2012" t="s">
        <v>55</v>
      </c>
      <c r="B2012" s="56">
        <v>41492</v>
      </c>
      <c r="C2012" s="311">
        <v>0.47714120370370372</v>
      </c>
      <c r="D2012">
        <v>2.0110000000000001</v>
      </c>
      <c r="E2012">
        <v>30.02</v>
      </c>
      <c r="F2012">
        <v>0.12</v>
      </c>
      <c r="G2012">
        <v>2</v>
      </c>
      <c r="H2012">
        <v>68720</v>
      </c>
      <c r="I2012">
        <v>8.19</v>
      </c>
      <c r="J2012">
        <v>-394</v>
      </c>
      <c r="K2012">
        <v>9.3000000000000007</v>
      </c>
      <c r="M2012" s="266"/>
    </row>
    <row r="2013" spans="1:17" x14ac:dyDescent="0.2">
      <c r="A2013" t="s">
        <v>55</v>
      </c>
      <c r="B2013" s="56">
        <v>41492</v>
      </c>
      <c r="C2013" s="311">
        <v>0.4767824074074074</v>
      </c>
      <c r="D2013">
        <v>3.0019999999999998</v>
      </c>
      <c r="E2013">
        <v>30.01</v>
      </c>
      <c r="F2013">
        <v>0.12</v>
      </c>
      <c r="G2013">
        <v>2</v>
      </c>
      <c r="H2013">
        <v>68713</v>
      </c>
      <c r="I2013">
        <v>8.18</v>
      </c>
      <c r="J2013">
        <v>-395</v>
      </c>
      <c r="K2013">
        <v>9.1</v>
      </c>
      <c r="M2013" s="266"/>
      <c r="Q2013" s="80"/>
    </row>
    <row r="2014" spans="1:17" x14ac:dyDescent="0.2">
      <c r="A2014" t="s">
        <v>55</v>
      </c>
      <c r="B2014" s="56">
        <v>41492</v>
      </c>
      <c r="C2014" s="311">
        <v>0.47638888888888892</v>
      </c>
      <c r="D2014">
        <v>4.0540000000000003</v>
      </c>
      <c r="E2014">
        <v>29.99</v>
      </c>
      <c r="F2014">
        <v>0.12</v>
      </c>
      <c r="G2014">
        <v>2.1</v>
      </c>
      <c r="H2014">
        <v>68706</v>
      </c>
      <c r="I2014">
        <v>8.18</v>
      </c>
      <c r="J2014">
        <v>-396</v>
      </c>
      <c r="K2014">
        <v>9</v>
      </c>
      <c r="M2014" s="266"/>
    </row>
    <row r="2015" spans="1:17" x14ac:dyDescent="0.2">
      <c r="A2015" t="s">
        <v>55</v>
      </c>
      <c r="B2015" s="56">
        <v>41492</v>
      </c>
      <c r="C2015" s="311">
        <v>0.47597222222222224</v>
      </c>
      <c r="D2015">
        <v>4.9630000000000001</v>
      </c>
      <c r="E2015">
        <v>29.99</v>
      </c>
      <c r="F2015">
        <v>0.13</v>
      </c>
      <c r="G2015">
        <v>2.1</v>
      </c>
      <c r="H2015">
        <v>68700</v>
      </c>
      <c r="I2015">
        <v>8.18</v>
      </c>
      <c r="J2015">
        <v>-396</v>
      </c>
      <c r="K2015">
        <v>8.6999999999999993</v>
      </c>
      <c r="M2015" s="266"/>
    </row>
    <row r="2016" spans="1:17" x14ac:dyDescent="0.2">
      <c r="A2016" t="s">
        <v>55</v>
      </c>
      <c r="B2016" s="56">
        <v>41492</v>
      </c>
      <c r="C2016" s="311">
        <v>0.47561342592592593</v>
      </c>
      <c r="D2016">
        <v>6.0140000000000002</v>
      </c>
      <c r="E2016">
        <v>29.97</v>
      </c>
      <c r="F2016">
        <v>0.13</v>
      </c>
      <c r="G2016">
        <v>2.2000000000000002</v>
      </c>
      <c r="H2016">
        <v>68693</v>
      </c>
      <c r="I2016">
        <v>8.18</v>
      </c>
      <c r="J2016">
        <v>-398</v>
      </c>
      <c r="K2016">
        <v>8.6</v>
      </c>
      <c r="M2016" s="266"/>
    </row>
    <row r="2017" spans="1:17" x14ac:dyDescent="0.2">
      <c r="A2017" t="s">
        <v>55</v>
      </c>
      <c r="B2017" s="56">
        <v>41492</v>
      </c>
      <c r="C2017" s="311">
        <v>0.47523148148148148</v>
      </c>
      <c r="D2017">
        <v>6.9960000000000004</v>
      </c>
      <c r="E2017">
        <v>29.96</v>
      </c>
      <c r="F2017">
        <v>0.13</v>
      </c>
      <c r="G2017">
        <v>2.2000000000000002</v>
      </c>
      <c r="H2017">
        <v>68680</v>
      </c>
      <c r="I2017">
        <v>8.18</v>
      </c>
      <c r="J2017">
        <v>-398</v>
      </c>
      <c r="K2017">
        <v>7.9</v>
      </c>
      <c r="M2017" s="266"/>
      <c r="Q2017" s="80"/>
    </row>
    <row r="2018" spans="1:17" x14ac:dyDescent="0.2">
      <c r="A2018" t="s">
        <v>55</v>
      </c>
      <c r="B2018" s="56">
        <v>41492</v>
      </c>
      <c r="C2018" s="311">
        <v>0.47474537037037035</v>
      </c>
      <c r="D2018">
        <v>7.9749999999999996</v>
      </c>
      <c r="E2018">
        <v>29.92</v>
      </c>
      <c r="F2018">
        <v>0.14000000000000001</v>
      </c>
      <c r="G2018">
        <v>2.2999999999999998</v>
      </c>
      <c r="H2018">
        <v>68665</v>
      </c>
      <c r="I2018">
        <v>8.17</v>
      </c>
      <c r="J2018">
        <v>-400</v>
      </c>
      <c r="K2018">
        <v>7.8</v>
      </c>
      <c r="N2018" s="185"/>
      <c r="O2018" s="185"/>
      <c r="P2018" s="80"/>
      <c r="Q2018" s="80"/>
    </row>
    <row r="2019" spans="1:17" x14ac:dyDescent="0.2">
      <c r="A2019" t="s">
        <v>55</v>
      </c>
      <c r="B2019" s="56">
        <v>41492</v>
      </c>
      <c r="C2019" s="311">
        <v>0.47434027777777782</v>
      </c>
      <c r="D2019">
        <v>8.8979999999999997</v>
      </c>
      <c r="E2019">
        <v>29.8</v>
      </c>
      <c r="F2019">
        <v>0.14000000000000001</v>
      </c>
      <c r="G2019">
        <v>2.4</v>
      </c>
      <c r="H2019">
        <v>68619</v>
      </c>
      <c r="I2019">
        <v>8.15</v>
      </c>
      <c r="J2019">
        <v>-406</v>
      </c>
      <c r="K2019">
        <v>7</v>
      </c>
      <c r="N2019" s="185"/>
      <c r="O2019" s="185"/>
      <c r="P2019" s="80"/>
      <c r="Q2019" s="80"/>
    </row>
    <row r="2020" spans="1:17" x14ac:dyDescent="0.2">
      <c r="A2020" t="s">
        <v>55</v>
      </c>
      <c r="B2020" s="56">
        <v>41492</v>
      </c>
      <c r="C2020" s="311">
        <v>0.47390046296296301</v>
      </c>
      <c r="D2020">
        <v>9.9019999999999992</v>
      </c>
      <c r="E2020">
        <v>29.77</v>
      </c>
      <c r="F2020">
        <v>0.15</v>
      </c>
      <c r="G2020">
        <v>2.5</v>
      </c>
      <c r="H2020">
        <v>68598</v>
      </c>
      <c r="I2020">
        <v>8.15</v>
      </c>
      <c r="J2020">
        <v>-405</v>
      </c>
      <c r="K2020">
        <v>6.7</v>
      </c>
      <c r="N2020" s="185"/>
      <c r="O2020" s="185"/>
      <c r="P2020" s="80"/>
      <c r="Q2020" s="80"/>
    </row>
    <row r="2021" spans="1:17" x14ac:dyDescent="0.2">
      <c r="A2021" t="s">
        <v>55</v>
      </c>
      <c r="B2021" s="56">
        <v>41492</v>
      </c>
      <c r="C2021" s="311">
        <v>0.47353009259259254</v>
      </c>
      <c r="D2021">
        <v>10.914</v>
      </c>
      <c r="E2021">
        <v>29.76</v>
      </c>
      <c r="F2021">
        <v>0.16</v>
      </c>
      <c r="G2021">
        <v>2.6</v>
      </c>
      <c r="H2021">
        <v>68577</v>
      </c>
      <c r="I2021">
        <v>8.15</v>
      </c>
      <c r="J2021">
        <v>-404</v>
      </c>
      <c r="K2021">
        <v>6.6</v>
      </c>
      <c r="N2021" s="185"/>
      <c r="O2021" s="185"/>
      <c r="P2021" s="80"/>
      <c r="Q2021" s="80"/>
    </row>
    <row r="2022" spans="1:17" x14ac:dyDescent="0.2">
      <c r="A2022" t="s">
        <v>55</v>
      </c>
      <c r="B2022" s="56">
        <v>41492</v>
      </c>
      <c r="C2022" s="311">
        <v>0.47324074074074068</v>
      </c>
      <c r="D2022">
        <v>11.816000000000001</v>
      </c>
      <c r="E2022">
        <v>29.71</v>
      </c>
      <c r="F2022">
        <v>0.16</v>
      </c>
      <c r="G2022">
        <v>2.8</v>
      </c>
      <c r="H2022">
        <v>68543</v>
      </c>
      <c r="I2022">
        <v>8.14</v>
      </c>
      <c r="J2022">
        <v>-405</v>
      </c>
      <c r="K2022">
        <v>6.4</v>
      </c>
      <c r="N2022" s="185"/>
      <c r="O2022" s="185"/>
      <c r="P2022" s="80"/>
      <c r="Q2022" s="80"/>
    </row>
    <row r="2023" spans="1:17" x14ac:dyDescent="0.2">
      <c r="A2023" t="s">
        <v>55</v>
      </c>
      <c r="B2023" s="56">
        <v>41492</v>
      </c>
      <c r="C2023" s="311">
        <v>0.47295138888888894</v>
      </c>
      <c r="D2023">
        <v>12.961</v>
      </c>
      <c r="E2023">
        <v>29.59</v>
      </c>
      <c r="F2023">
        <v>0.17</v>
      </c>
      <c r="G2023">
        <v>2.9</v>
      </c>
      <c r="H2023">
        <v>68508</v>
      </c>
      <c r="I2023">
        <v>8.11</v>
      </c>
      <c r="J2023">
        <v>-406</v>
      </c>
      <c r="K2023">
        <v>6.2</v>
      </c>
      <c r="N2023" s="185"/>
      <c r="O2023" s="185"/>
      <c r="P2023" s="80"/>
      <c r="Q2023" s="80"/>
    </row>
    <row r="2024" spans="1:17" x14ac:dyDescent="0.2">
      <c r="A2024" t="s">
        <v>55</v>
      </c>
      <c r="B2024" s="56">
        <v>41492</v>
      </c>
      <c r="C2024" s="311">
        <v>0.47261574074074075</v>
      </c>
      <c r="D2024">
        <v>13.433999999999999</v>
      </c>
      <c r="E2024">
        <v>29.07</v>
      </c>
      <c r="F2024">
        <v>0.19</v>
      </c>
      <c r="G2024">
        <v>3.2</v>
      </c>
      <c r="H2024">
        <v>68291</v>
      </c>
      <c r="I2024">
        <v>8.01</v>
      </c>
      <c r="J2024">
        <v>-409</v>
      </c>
      <c r="K2024">
        <v>356.3</v>
      </c>
      <c r="N2024" s="185"/>
      <c r="O2024" s="185"/>
      <c r="P2024" s="80"/>
      <c r="Q2024" s="80"/>
    </row>
    <row r="2025" spans="1:17" x14ac:dyDescent="0.2">
      <c r="N2025" s="185"/>
      <c r="O2025" s="185"/>
      <c r="P2025" s="80"/>
      <c r="Q2025" s="80"/>
    </row>
    <row r="2026" spans="1:17" x14ac:dyDescent="0.2">
      <c r="A2026" t="s">
        <v>58</v>
      </c>
      <c r="B2026" s="56">
        <v>41492</v>
      </c>
      <c r="C2026" s="311">
        <v>0.45476851851851857</v>
      </c>
      <c r="D2026">
        <v>9.4E-2</v>
      </c>
      <c r="E2026">
        <v>31.13</v>
      </c>
      <c r="F2026">
        <v>0.13</v>
      </c>
      <c r="G2026">
        <v>2.2000000000000002</v>
      </c>
      <c r="H2026">
        <v>68910</v>
      </c>
      <c r="I2026">
        <v>8.1999999999999993</v>
      </c>
      <c r="J2026">
        <v>-350</v>
      </c>
      <c r="K2026">
        <v>11.7</v>
      </c>
      <c r="M2026" s="80">
        <v>0.9</v>
      </c>
      <c r="N2026" s="269">
        <v>5.9265400000000001</v>
      </c>
      <c r="O2026" s="269">
        <v>6.3757199999999994</v>
      </c>
      <c r="P2026" s="155">
        <v>1.5696969696969696</v>
      </c>
      <c r="Q2026" s="155">
        <v>1.311320754716981</v>
      </c>
    </row>
    <row r="2027" spans="1:17" x14ac:dyDescent="0.2">
      <c r="A2027" t="s">
        <v>58</v>
      </c>
      <c r="B2027" s="56">
        <v>41492</v>
      </c>
      <c r="C2027" s="311">
        <v>0.45278935185185182</v>
      </c>
      <c r="D2027">
        <v>0.95599999999999996</v>
      </c>
      <c r="E2027">
        <v>30.55</v>
      </c>
      <c r="F2027">
        <v>0.11</v>
      </c>
      <c r="G2027">
        <v>1.9</v>
      </c>
      <c r="H2027">
        <v>68795</v>
      </c>
      <c r="I2027">
        <v>8.1999999999999993</v>
      </c>
      <c r="J2027">
        <v>-370</v>
      </c>
      <c r="K2027">
        <v>9.6</v>
      </c>
      <c r="Q2027" s="80"/>
    </row>
    <row r="2028" spans="1:17" x14ac:dyDescent="0.2">
      <c r="A2028" t="s">
        <v>58</v>
      </c>
      <c r="B2028" s="56">
        <v>41492</v>
      </c>
      <c r="C2028" s="311">
        <v>0.45238425925925929</v>
      </c>
      <c r="D2028">
        <v>2.0070000000000001</v>
      </c>
      <c r="E2028">
        <v>30.36</v>
      </c>
      <c r="F2028">
        <v>0.11</v>
      </c>
      <c r="G2028">
        <v>1.9</v>
      </c>
      <c r="H2028">
        <v>68767</v>
      </c>
      <c r="I2028">
        <v>8.19</v>
      </c>
      <c r="J2028">
        <v>-376</v>
      </c>
      <c r="K2028">
        <v>8.5</v>
      </c>
    </row>
    <row r="2029" spans="1:17" x14ac:dyDescent="0.2">
      <c r="A2029" t="s">
        <v>58</v>
      </c>
      <c r="B2029" s="56">
        <v>41492</v>
      </c>
      <c r="C2029" s="311">
        <v>0.45192129629629635</v>
      </c>
      <c r="D2029">
        <v>2.875</v>
      </c>
      <c r="E2029">
        <v>30.34</v>
      </c>
      <c r="F2029">
        <v>0.11</v>
      </c>
      <c r="G2029">
        <v>1.9</v>
      </c>
      <c r="H2029">
        <v>68757</v>
      </c>
      <c r="I2029">
        <v>8.19</v>
      </c>
      <c r="J2029">
        <v>-375</v>
      </c>
      <c r="K2029">
        <v>8.5</v>
      </c>
      <c r="N2029" s="185"/>
      <c r="O2029" s="185"/>
      <c r="P2029" s="80"/>
      <c r="Q2029" s="80"/>
    </row>
    <row r="2030" spans="1:17" x14ac:dyDescent="0.2">
      <c r="A2030" t="s">
        <v>58</v>
      </c>
      <c r="B2030" s="56">
        <v>41492</v>
      </c>
      <c r="C2030" s="311">
        <v>0.45167824074074076</v>
      </c>
      <c r="D2030">
        <v>3.964</v>
      </c>
      <c r="E2030">
        <v>30.34</v>
      </c>
      <c r="F2030">
        <v>0.11</v>
      </c>
      <c r="G2030">
        <v>1.9</v>
      </c>
      <c r="H2030">
        <v>68751</v>
      </c>
      <c r="I2030">
        <v>8.19</v>
      </c>
      <c r="J2030">
        <v>-375</v>
      </c>
      <c r="K2030">
        <v>8.6</v>
      </c>
      <c r="N2030" s="185"/>
      <c r="O2030" s="185"/>
      <c r="P2030" s="80"/>
      <c r="Q2030" s="80"/>
    </row>
    <row r="2031" spans="1:17" x14ac:dyDescent="0.2">
      <c r="A2031" t="s">
        <v>58</v>
      </c>
      <c r="B2031" s="56">
        <v>41492</v>
      </c>
      <c r="C2031" s="311">
        <v>0.45143518518518522</v>
      </c>
      <c r="D2031">
        <v>5.0170000000000003</v>
      </c>
      <c r="E2031">
        <v>30.33</v>
      </c>
      <c r="F2031">
        <v>0.11</v>
      </c>
      <c r="G2031">
        <v>1.9</v>
      </c>
      <c r="H2031">
        <v>68747</v>
      </c>
      <c r="I2031">
        <v>8.19</v>
      </c>
      <c r="J2031">
        <v>-374</v>
      </c>
      <c r="K2031">
        <v>8.4</v>
      </c>
      <c r="N2031" s="185"/>
      <c r="O2031" s="185"/>
      <c r="P2031" s="80"/>
      <c r="Q2031" s="80"/>
    </row>
    <row r="2032" spans="1:17" x14ac:dyDescent="0.2">
      <c r="A2032" t="s">
        <v>58</v>
      </c>
      <c r="B2032" s="56">
        <v>41492</v>
      </c>
      <c r="C2032" s="311">
        <v>0.45105324074074077</v>
      </c>
      <c r="D2032">
        <v>6.0270000000000001</v>
      </c>
      <c r="E2032">
        <v>30.33</v>
      </c>
      <c r="F2032">
        <v>0.11</v>
      </c>
      <c r="G2032">
        <v>1.9</v>
      </c>
      <c r="H2032">
        <v>68732</v>
      </c>
      <c r="I2032">
        <v>8.19</v>
      </c>
      <c r="J2032">
        <v>-375</v>
      </c>
      <c r="K2032">
        <v>8.5</v>
      </c>
      <c r="N2032" s="185"/>
      <c r="O2032" s="185"/>
      <c r="P2032" s="80"/>
      <c r="Q2032" s="80"/>
    </row>
    <row r="2033" spans="1:17" x14ac:dyDescent="0.2">
      <c r="A2033" t="s">
        <v>58</v>
      </c>
      <c r="B2033" s="56">
        <v>41492</v>
      </c>
      <c r="C2033" s="311">
        <v>0.45064814814814813</v>
      </c>
      <c r="D2033">
        <v>6.9889999999999999</v>
      </c>
      <c r="E2033">
        <v>30.32</v>
      </c>
      <c r="F2033">
        <v>0.11</v>
      </c>
      <c r="G2033">
        <v>1.9</v>
      </c>
      <c r="H2033">
        <v>68722</v>
      </c>
      <c r="I2033">
        <v>8.18</v>
      </c>
      <c r="J2033">
        <v>-375</v>
      </c>
      <c r="K2033">
        <v>8.1999999999999993</v>
      </c>
      <c r="N2033" s="185"/>
      <c r="O2033" s="185"/>
      <c r="P2033" s="80"/>
      <c r="Q2033" s="80"/>
    </row>
    <row r="2034" spans="1:17" x14ac:dyDescent="0.2">
      <c r="A2034" t="s">
        <v>58</v>
      </c>
      <c r="B2034" s="56">
        <v>41492</v>
      </c>
      <c r="C2034" s="311">
        <v>0.44653935185185184</v>
      </c>
      <c r="D2034">
        <v>7.891</v>
      </c>
      <c r="E2034">
        <v>30.3</v>
      </c>
      <c r="F2034">
        <v>0.14000000000000001</v>
      </c>
      <c r="G2034">
        <v>2.2999999999999998</v>
      </c>
      <c r="H2034">
        <v>68595</v>
      </c>
      <c r="I2034">
        <v>8.18</v>
      </c>
      <c r="J2034">
        <v>-366</v>
      </c>
      <c r="K2034">
        <v>8.6</v>
      </c>
      <c r="N2034" s="185"/>
      <c r="O2034" s="185"/>
      <c r="P2034" s="80"/>
      <c r="Q2034" s="80"/>
    </row>
    <row r="2035" spans="1:17" x14ac:dyDescent="0.2">
      <c r="A2035" t="s">
        <v>58</v>
      </c>
      <c r="B2035" s="56">
        <v>41492</v>
      </c>
      <c r="C2035" s="311">
        <v>0.44599537037037035</v>
      </c>
      <c r="D2035">
        <v>8.9369999999999994</v>
      </c>
      <c r="E2035">
        <v>30.3</v>
      </c>
      <c r="F2035">
        <v>0.15</v>
      </c>
      <c r="G2035">
        <v>2.5</v>
      </c>
      <c r="H2035">
        <v>68567</v>
      </c>
      <c r="I2035">
        <v>8.18</v>
      </c>
      <c r="J2035">
        <v>-365</v>
      </c>
      <c r="K2035">
        <v>8.5</v>
      </c>
      <c r="N2035" s="185"/>
      <c r="O2035" s="185"/>
      <c r="P2035" s="80"/>
      <c r="Q2035" s="80"/>
    </row>
    <row r="2036" spans="1:17" x14ac:dyDescent="0.2">
      <c r="A2036" t="s">
        <v>58</v>
      </c>
      <c r="B2036" s="56">
        <v>41492</v>
      </c>
      <c r="C2036" s="311">
        <v>0.44569444444444445</v>
      </c>
      <c r="D2036">
        <v>9.9410000000000007</v>
      </c>
      <c r="E2036">
        <v>30.29</v>
      </c>
      <c r="F2036">
        <v>0.15</v>
      </c>
      <c r="G2036">
        <v>2.6</v>
      </c>
      <c r="H2036">
        <v>68544</v>
      </c>
      <c r="I2036">
        <v>8.18</v>
      </c>
      <c r="J2036">
        <v>-366</v>
      </c>
      <c r="K2036">
        <v>9.3000000000000007</v>
      </c>
      <c r="N2036" s="185"/>
      <c r="O2036" s="185"/>
      <c r="P2036" s="80"/>
      <c r="Q2036" s="80"/>
    </row>
    <row r="2037" spans="1:17" x14ac:dyDescent="0.2">
      <c r="A2037" t="s">
        <v>58</v>
      </c>
      <c r="B2037" s="56">
        <v>41492</v>
      </c>
      <c r="C2037" s="311">
        <v>0.44506944444444446</v>
      </c>
      <c r="D2037">
        <v>10.936</v>
      </c>
      <c r="E2037">
        <v>30.21</v>
      </c>
      <c r="F2037">
        <v>0.18</v>
      </c>
      <c r="G2037">
        <v>3.1</v>
      </c>
      <c r="H2037">
        <v>68536</v>
      </c>
      <c r="I2037">
        <v>8.16</v>
      </c>
      <c r="J2037">
        <v>-375</v>
      </c>
      <c r="K2037">
        <v>9.8000000000000007</v>
      </c>
      <c r="N2037" s="185"/>
      <c r="O2037" s="185"/>
      <c r="P2037" s="80"/>
      <c r="Q2037" s="80"/>
    </row>
    <row r="2038" spans="1:17" x14ac:dyDescent="0.2">
      <c r="A2038" t="s">
        <v>58</v>
      </c>
      <c r="B2038" s="56">
        <v>41492</v>
      </c>
      <c r="C2038" s="311">
        <v>0.44524305555555554</v>
      </c>
      <c r="D2038">
        <v>11.26</v>
      </c>
      <c r="E2038">
        <v>30.13</v>
      </c>
      <c r="F2038">
        <v>0.17</v>
      </c>
      <c r="G2038">
        <v>2.9</v>
      </c>
      <c r="H2038">
        <v>68508</v>
      </c>
      <c r="I2038">
        <v>8.15</v>
      </c>
      <c r="J2038">
        <v>-381</v>
      </c>
      <c r="K2038">
        <v>30</v>
      </c>
      <c r="N2038" s="185"/>
      <c r="O2038" s="185"/>
      <c r="P2038" s="80"/>
      <c r="Q2038" s="80"/>
    </row>
    <row r="2039" spans="1:17" x14ac:dyDescent="0.2">
      <c r="N2039" s="185"/>
      <c r="O2039" s="185"/>
      <c r="P2039" s="80"/>
      <c r="Q2039" s="80"/>
    </row>
    <row r="2040" spans="1:17" x14ac:dyDescent="0.2">
      <c r="A2040" t="s">
        <v>61</v>
      </c>
      <c r="B2040" s="56">
        <v>41492</v>
      </c>
      <c r="C2040" s="311">
        <v>0.41928240740740735</v>
      </c>
      <c r="D2040">
        <v>0.36499999999999999</v>
      </c>
      <c r="E2040">
        <v>30.73</v>
      </c>
      <c r="F2040">
        <v>0.14000000000000001</v>
      </c>
      <c r="G2040">
        <v>2.2999999999999998</v>
      </c>
      <c r="H2040">
        <v>68722</v>
      </c>
      <c r="I2040">
        <v>8.1999999999999993</v>
      </c>
      <c r="J2040">
        <v>-354</v>
      </c>
      <c r="K2040">
        <v>10.4</v>
      </c>
      <c r="M2040" s="80">
        <v>0.9</v>
      </c>
      <c r="N2040" s="269">
        <v>4.8512000000000004</v>
      </c>
      <c r="O2040" s="269">
        <v>5.1786599999999989</v>
      </c>
      <c r="P2040" s="155">
        <v>1.4620689655172414</v>
      </c>
      <c r="Q2040" s="155">
        <v>1.4551282051282048</v>
      </c>
    </row>
    <row r="2041" spans="1:17" x14ac:dyDescent="0.2">
      <c r="A2041" t="s">
        <v>61</v>
      </c>
      <c r="B2041" s="56">
        <v>41492</v>
      </c>
      <c r="C2041" s="311">
        <v>0.41901620370370374</v>
      </c>
      <c r="D2041">
        <v>0.95599999999999996</v>
      </c>
      <c r="E2041">
        <v>30.62</v>
      </c>
      <c r="F2041">
        <v>0.14000000000000001</v>
      </c>
      <c r="G2041">
        <v>2.2999999999999998</v>
      </c>
      <c r="H2041">
        <v>68692</v>
      </c>
      <c r="I2041">
        <v>8.1999999999999993</v>
      </c>
      <c r="J2041">
        <v>-356</v>
      </c>
      <c r="K2041">
        <v>10.1</v>
      </c>
      <c r="N2041" s="185"/>
      <c r="O2041" s="185"/>
      <c r="P2041" s="80"/>
      <c r="Q2041" s="80"/>
    </row>
    <row r="2042" spans="1:17" x14ac:dyDescent="0.2">
      <c r="A2042" t="s">
        <v>61</v>
      </c>
      <c r="B2042" s="56">
        <v>41492</v>
      </c>
      <c r="C2042" s="311">
        <v>0.41864583333333333</v>
      </c>
      <c r="D2042">
        <v>1.8480000000000001</v>
      </c>
      <c r="E2042">
        <v>30.42</v>
      </c>
      <c r="F2042">
        <v>0.14000000000000001</v>
      </c>
      <c r="G2042">
        <v>2.4</v>
      </c>
      <c r="H2042">
        <v>68678</v>
      </c>
      <c r="I2042">
        <v>8.1999999999999993</v>
      </c>
      <c r="J2042">
        <v>-361</v>
      </c>
      <c r="K2042">
        <v>9.3000000000000007</v>
      </c>
      <c r="N2042" s="185"/>
      <c r="O2042" s="185"/>
      <c r="P2042" s="80"/>
      <c r="Q2042" s="80"/>
    </row>
    <row r="2043" spans="1:17" x14ac:dyDescent="0.2">
      <c r="A2043" t="s">
        <v>61</v>
      </c>
      <c r="B2043" s="56">
        <v>41492</v>
      </c>
      <c r="C2043" s="311">
        <v>0.4183912037037037</v>
      </c>
      <c r="D2043">
        <v>2.94</v>
      </c>
      <c r="E2043">
        <v>30.34</v>
      </c>
      <c r="F2043">
        <v>0.14000000000000001</v>
      </c>
      <c r="G2043">
        <v>2.4</v>
      </c>
      <c r="H2043">
        <v>68669</v>
      </c>
      <c r="I2043">
        <v>8.1999999999999993</v>
      </c>
      <c r="J2043">
        <v>-363</v>
      </c>
      <c r="K2043">
        <v>8.6</v>
      </c>
      <c r="N2043" s="185"/>
      <c r="O2043" s="185"/>
      <c r="P2043" s="80"/>
      <c r="Q2043" s="80"/>
    </row>
    <row r="2044" spans="1:17" x14ac:dyDescent="0.2">
      <c r="A2044" t="s">
        <v>61</v>
      </c>
      <c r="B2044" s="56">
        <v>41492</v>
      </c>
      <c r="C2044" s="311">
        <v>0.41802083333333334</v>
      </c>
      <c r="D2044">
        <v>4.0190000000000001</v>
      </c>
      <c r="E2044">
        <v>30.31</v>
      </c>
      <c r="F2044">
        <v>0.14000000000000001</v>
      </c>
      <c r="G2044">
        <v>2.4</v>
      </c>
      <c r="H2044">
        <v>68664</v>
      </c>
      <c r="I2044">
        <v>8.1999999999999993</v>
      </c>
      <c r="J2044">
        <v>-365</v>
      </c>
      <c r="K2044">
        <v>8.3000000000000007</v>
      </c>
      <c r="N2044" s="185"/>
      <c r="O2044" s="185"/>
      <c r="P2044" s="80"/>
      <c r="Q2044" s="80"/>
    </row>
    <row r="2045" spans="1:17" x14ac:dyDescent="0.2">
      <c r="A2045" t="s">
        <v>61</v>
      </c>
      <c r="B2045" s="56">
        <v>41492</v>
      </c>
      <c r="C2045" s="311">
        <v>0.41763888888888889</v>
      </c>
      <c r="D2045">
        <v>4.9909999999999997</v>
      </c>
      <c r="E2045">
        <v>30.3</v>
      </c>
      <c r="F2045">
        <v>0.15</v>
      </c>
      <c r="G2045">
        <v>2.5</v>
      </c>
      <c r="H2045">
        <v>68658</v>
      </c>
      <c r="I2045">
        <v>8.1999999999999993</v>
      </c>
      <c r="J2045">
        <v>-364</v>
      </c>
      <c r="K2045">
        <v>8</v>
      </c>
      <c r="N2045" s="185"/>
      <c r="O2045" s="185"/>
      <c r="P2045" s="80"/>
      <c r="Q2045" s="80"/>
    </row>
    <row r="2046" spans="1:17" x14ac:dyDescent="0.2">
      <c r="A2046" t="s">
        <v>61</v>
      </c>
      <c r="B2046" s="56">
        <v>41492</v>
      </c>
      <c r="C2046" s="311">
        <v>0.41719907407407408</v>
      </c>
      <c r="D2046">
        <v>5.9939999999999998</v>
      </c>
      <c r="E2046">
        <v>30.29</v>
      </c>
      <c r="F2046">
        <v>0.15</v>
      </c>
      <c r="G2046">
        <v>2.6</v>
      </c>
      <c r="H2046">
        <v>68656</v>
      </c>
      <c r="I2046">
        <v>8.1999999999999993</v>
      </c>
      <c r="J2046">
        <v>-365</v>
      </c>
      <c r="K2046">
        <v>8.1</v>
      </c>
      <c r="N2046" s="185"/>
      <c r="O2046" s="185"/>
      <c r="P2046" s="80"/>
      <c r="Q2046" s="80"/>
    </row>
    <row r="2047" spans="1:17" x14ac:dyDescent="0.2">
      <c r="A2047" t="s">
        <v>61</v>
      </c>
      <c r="B2047" s="56">
        <v>41492</v>
      </c>
      <c r="C2047" s="311">
        <v>0.41684027777777777</v>
      </c>
      <c r="D2047">
        <v>6.9240000000000004</v>
      </c>
      <c r="E2047">
        <v>30.29</v>
      </c>
      <c r="F2047">
        <v>0.15</v>
      </c>
      <c r="G2047">
        <v>2.6</v>
      </c>
      <c r="H2047">
        <v>68652</v>
      </c>
      <c r="I2047">
        <v>8.1999999999999993</v>
      </c>
      <c r="J2047">
        <v>-364</v>
      </c>
      <c r="K2047">
        <v>8.3000000000000007</v>
      </c>
      <c r="N2047" s="185"/>
      <c r="O2047" s="185"/>
      <c r="P2047" s="80"/>
      <c r="Q2047" s="80"/>
    </row>
    <row r="2048" spans="1:17" x14ac:dyDescent="0.2">
      <c r="A2048" t="s">
        <v>61</v>
      </c>
      <c r="B2048" s="56">
        <v>41492</v>
      </c>
      <c r="C2048" s="311">
        <v>0.41650462962962959</v>
      </c>
      <c r="D2048">
        <v>8.0129999999999999</v>
      </c>
      <c r="E2048">
        <v>30.28</v>
      </c>
      <c r="F2048">
        <v>0.16</v>
      </c>
      <c r="G2048">
        <v>2.7</v>
      </c>
      <c r="H2048">
        <v>68661</v>
      </c>
      <c r="I2048">
        <v>8.1999999999999993</v>
      </c>
      <c r="J2048">
        <v>-363</v>
      </c>
      <c r="K2048">
        <v>8.1</v>
      </c>
      <c r="N2048" s="185"/>
      <c r="O2048" s="185"/>
      <c r="P2048" s="80"/>
      <c r="Q2048" s="80"/>
    </row>
    <row r="2049" spans="1:17" x14ac:dyDescent="0.2">
      <c r="A2049" t="s">
        <v>61</v>
      </c>
      <c r="B2049" s="56">
        <v>41492</v>
      </c>
      <c r="C2049" s="311">
        <v>0.41606481481481478</v>
      </c>
      <c r="D2049">
        <v>8.9510000000000005</v>
      </c>
      <c r="E2049">
        <v>30.28</v>
      </c>
      <c r="F2049">
        <v>0.16</v>
      </c>
      <c r="G2049">
        <v>2.8</v>
      </c>
      <c r="H2049">
        <v>68672</v>
      </c>
      <c r="I2049">
        <v>8.1999999999999993</v>
      </c>
      <c r="J2049">
        <v>-361</v>
      </c>
      <c r="K2049">
        <v>7.9</v>
      </c>
      <c r="N2049" s="185"/>
      <c r="O2049" s="185"/>
      <c r="P2049" s="80"/>
      <c r="Q2049" s="80"/>
    </row>
    <row r="2050" spans="1:17" x14ac:dyDescent="0.2">
      <c r="A2050" t="s">
        <v>61</v>
      </c>
      <c r="B2050" s="56">
        <v>41492</v>
      </c>
      <c r="C2050" s="311">
        <v>0.41567129629629629</v>
      </c>
      <c r="D2050">
        <v>9.9039999999999999</v>
      </c>
      <c r="E2050">
        <v>30.26</v>
      </c>
      <c r="F2050">
        <v>0.17</v>
      </c>
      <c r="G2050">
        <v>3</v>
      </c>
      <c r="H2050">
        <v>68690</v>
      </c>
      <c r="I2050">
        <v>8.1999999999999993</v>
      </c>
      <c r="J2050">
        <v>-364</v>
      </c>
      <c r="K2050">
        <v>6.9</v>
      </c>
    </row>
    <row r="2051" spans="1:17" x14ac:dyDescent="0.2">
      <c r="A2051" t="s">
        <v>61</v>
      </c>
      <c r="B2051" s="56">
        <v>41492</v>
      </c>
      <c r="C2051" s="311">
        <v>0.41533564814814811</v>
      </c>
      <c r="D2051">
        <v>10.996</v>
      </c>
      <c r="E2051">
        <v>29.86</v>
      </c>
      <c r="F2051">
        <v>0.18</v>
      </c>
      <c r="G2051">
        <v>3.1</v>
      </c>
      <c r="H2051">
        <v>68602</v>
      </c>
      <c r="I2051">
        <v>8.16</v>
      </c>
      <c r="J2051">
        <v>-380</v>
      </c>
      <c r="K2051">
        <v>5.3</v>
      </c>
    </row>
    <row r="2052" spans="1:17" x14ac:dyDescent="0.2">
      <c r="A2052" t="s">
        <v>61</v>
      </c>
      <c r="B2052" s="56">
        <v>41492</v>
      </c>
      <c r="C2052" s="311">
        <v>0.4149768518518519</v>
      </c>
      <c r="D2052">
        <v>11.992000000000001</v>
      </c>
      <c r="E2052">
        <v>29.38</v>
      </c>
      <c r="F2052">
        <v>0.2</v>
      </c>
      <c r="G2052">
        <v>3.3</v>
      </c>
      <c r="H2052">
        <v>68526</v>
      </c>
      <c r="I2052">
        <v>8.08</v>
      </c>
      <c r="J2052">
        <v>-388</v>
      </c>
      <c r="K2052">
        <v>3.3</v>
      </c>
    </row>
    <row r="2053" spans="1:17" x14ac:dyDescent="0.2">
      <c r="A2053" t="s">
        <v>61</v>
      </c>
      <c r="B2053" s="56">
        <v>41492</v>
      </c>
      <c r="C2053" s="311">
        <v>0.41468750000000004</v>
      </c>
      <c r="D2053">
        <v>13.035</v>
      </c>
      <c r="E2053">
        <v>29.15</v>
      </c>
      <c r="F2053">
        <v>0.22</v>
      </c>
      <c r="G2053">
        <v>3.6</v>
      </c>
      <c r="H2053">
        <v>68458</v>
      </c>
      <c r="I2053">
        <v>8.0500000000000007</v>
      </c>
      <c r="J2053">
        <v>-386</v>
      </c>
      <c r="K2053">
        <v>3.3</v>
      </c>
      <c r="L2053" s="266"/>
      <c r="N2053" s="80"/>
      <c r="Q2053" s="80"/>
    </row>
    <row r="2054" spans="1:17" x14ac:dyDescent="0.2">
      <c r="A2054" t="s">
        <v>61</v>
      </c>
      <c r="B2054" s="56">
        <v>41492</v>
      </c>
      <c r="C2054" s="311">
        <v>0.41423611111111108</v>
      </c>
      <c r="D2054">
        <v>13.489000000000001</v>
      </c>
      <c r="E2054">
        <v>28.63</v>
      </c>
      <c r="F2054">
        <v>0.32</v>
      </c>
      <c r="G2054">
        <v>5.3</v>
      </c>
      <c r="H2054">
        <v>68166</v>
      </c>
      <c r="I2054">
        <v>8.01</v>
      </c>
      <c r="J2054">
        <v>-373</v>
      </c>
      <c r="K2054">
        <v>7.8</v>
      </c>
    </row>
    <row r="2055" spans="1:17" x14ac:dyDescent="0.2">
      <c r="B2055" s="56"/>
      <c r="C2055" s="226"/>
      <c r="D2055"/>
      <c r="E2055"/>
      <c r="F2055"/>
      <c r="G2055"/>
      <c r="H2055"/>
      <c r="I2055"/>
      <c r="J2055"/>
      <c r="K2055"/>
      <c r="L2055" s="266"/>
      <c r="O2055" s="185"/>
      <c r="Q2055" s="80"/>
    </row>
    <row r="2056" spans="1:17" x14ac:dyDescent="0.2">
      <c r="B2056" s="56"/>
      <c r="C2056" s="226"/>
      <c r="D2056"/>
      <c r="E2056"/>
      <c r="F2056"/>
      <c r="G2056"/>
      <c r="H2056"/>
      <c r="I2056"/>
      <c r="J2056"/>
      <c r="K2056"/>
      <c r="N2056" s="185"/>
      <c r="O2056" s="185"/>
      <c r="P2056" s="80"/>
      <c r="Q2056" s="80"/>
    </row>
    <row r="2057" spans="1:17" x14ac:dyDescent="0.2">
      <c r="A2057" t="s">
        <v>7</v>
      </c>
      <c r="B2057" s="56">
        <v>41591</v>
      </c>
      <c r="C2057" s="311">
        <v>0.32814814814814813</v>
      </c>
      <c r="D2057">
        <v>0.30299999999999999</v>
      </c>
      <c r="E2057">
        <v>17.559999999999999</v>
      </c>
      <c r="F2057">
        <v>8.7899999999999991</v>
      </c>
      <c r="G2057">
        <v>91.9</v>
      </c>
      <c r="H2057">
        <v>3108</v>
      </c>
      <c r="I2057">
        <v>7.99</v>
      </c>
      <c r="J2057">
        <v>118</v>
      </c>
      <c r="K2057">
        <v>7.8</v>
      </c>
      <c r="M2057" s="80">
        <v>0.1</v>
      </c>
      <c r="N2057" s="185"/>
      <c r="O2057" s="185"/>
      <c r="P2057" s="80"/>
      <c r="Q2057" s="80"/>
    </row>
    <row r="2058" spans="1:17" x14ac:dyDescent="0.2">
      <c r="A2058" t="s">
        <v>7</v>
      </c>
      <c r="B2058" s="56">
        <v>41591</v>
      </c>
      <c r="C2058" s="311">
        <v>0.32839120370370373</v>
      </c>
      <c r="D2058">
        <v>3.9820000000000002</v>
      </c>
      <c r="E2058">
        <v>17.559999999999999</v>
      </c>
      <c r="F2058">
        <v>8.7899999999999991</v>
      </c>
      <c r="G2058">
        <v>91.8</v>
      </c>
      <c r="H2058">
        <v>3103</v>
      </c>
      <c r="I2058">
        <v>7.99</v>
      </c>
      <c r="J2058">
        <v>116</v>
      </c>
      <c r="K2058">
        <v>7.8</v>
      </c>
      <c r="N2058" s="185"/>
      <c r="O2058" s="185"/>
      <c r="P2058" s="80"/>
      <c r="Q2058" s="80"/>
    </row>
    <row r="2059" spans="1:17" x14ac:dyDescent="0.2">
      <c r="A2059" t="s">
        <v>7</v>
      </c>
      <c r="B2059" s="56">
        <v>41591</v>
      </c>
      <c r="C2059" s="311">
        <v>0.32877314814814812</v>
      </c>
      <c r="D2059">
        <v>2.976</v>
      </c>
      <c r="E2059">
        <v>17.559999999999999</v>
      </c>
      <c r="F2059">
        <v>8.7799999999999994</v>
      </c>
      <c r="G2059">
        <v>91.8</v>
      </c>
      <c r="H2059">
        <v>3101</v>
      </c>
      <c r="I2059">
        <v>8.15</v>
      </c>
      <c r="J2059">
        <v>102</v>
      </c>
      <c r="K2059">
        <v>9.9</v>
      </c>
      <c r="N2059" s="185"/>
      <c r="O2059" s="185"/>
      <c r="P2059" s="80"/>
      <c r="Q2059" s="80"/>
    </row>
    <row r="2060" spans="1:17" x14ac:dyDescent="0.2">
      <c r="A2060" t="s">
        <v>7</v>
      </c>
      <c r="B2060" s="56">
        <v>41591</v>
      </c>
      <c r="C2060" s="311">
        <v>0.32899305555555552</v>
      </c>
      <c r="D2060">
        <v>2.9689999999999999</v>
      </c>
      <c r="E2060">
        <v>17.559999999999999</v>
      </c>
      <c r="F2060">
        <v>8.7799999999999994</v>
      </c>
      <c r="G2060">
        <v>91.7</v>
      </c>
      <c r="H2060">
        <v>3098</v>
      </c>
      <c r="I2060">
        <v>7.99</v>
      </c>
      <c r="J2060">
        <v>112</v>
      </c>
      <c r="K2060">
        <v>9</v>
      </c>
      <c r="N2060" s="185"/>
      <c r="O2060" s="185"/>
      <c r="P2060" s="80"/>
      <c r="Q2060" s="80"/>
    </row>
    <row r="2061" spans="1:17" x14ac:dyDescent="0.2">
      <c r="A2061" t="s">
        <v>7</v>
      </c>
      <c r="B2061" s="56">
        <v>41591</v>
      </c>
      <c r="C2061" s="311">
        <v>0.32983796296296297</v>
      </c>
      <c r="D2061">
        <v>1.9950000000000001</v>
      </c>
      <c r="E2061">
        <v>17.559999999999999</v>
      </c>
      <c r="F2061">
        <v>8.7799999999999994</v>
      </c>
      <c r="G2061">
        <v>91.8</v>
      </c>
      <c r="H2061">
        <v>3098</v>
      </c>
      <c r="I2061">
        <v>8.14</v>
      </c>
      <c r="J2061">
        <v>98</v>
      </c>
      <c r="K2061">
        <v>9.9</v>
      </c>
      <c r="N2061" s="185"/>
      <c r="O2061" s="185"/>
      <c r="P2061" s="80"/>
      <c r="Q2061" s="80"/>
    </row>
    <row r="2062" spans="1:17" x14ac:dyDescent="0.2">
      <c r="A2062" t="s">
        <v>7</v>
      </c>
      <c r="B2062" s="56">
        <v>41591</v>
      </c>
      <c r="C2062" s="311">
        <v>0.33023148148148146</v>
      </c>
      <c r="D2062">
        <v>1.012</v>
      </c>
      <c r="E2062">
        <v>17.559999999999999</v>
      </c>
      <c r="F2062">
        <v>8.7799999999999994</v>
      </c>
      <c r="G2062">
        <v>91.8</v>
      </c>
      <c r="H2062">
        <v>3099</v>
      </c>
      <c r="I2062">
        <v>8.01</v>
      </c>
      <c r="J2062">
        <v>106</v>
      </c>
      <c r="K2062">
        <v>9.4</v>
      </c>
      <c r="N2062" s="185"/>
      <c r="O2062" s="185"/>
      <c r="P2062" s="80"/>
      <c r="Q2062" s="80"/>
    </row>
    <row r="2063" spans="1:17" x14ac:dyDescent="0.2">
      <c r="B2063" s="56"/>
      <c r="C2063" s="226"/>
      <c r="D2063"/>
      <c r="E2063"/>
      <c r="F2063"/>
      <c r="G2063"/>
      <c r="H2063"/>
      <c r="I2063"/>
      <c r="J2063"/>
      <c r="K2063"/>
      <c r="N2063" s="185"/>
      <c r="O2063" s="185"/>
      <c r="P2063" s="80"/>
      <c r="Q2063" s="80"/>
    </row>
    <row r="2064" spans="1:17" x14ac:dyDescent="0.2">
      <c r="A2064" t="s">
        <v>36</v>
      </c>
      <c r="B2064" s="56">
        <v>41591</v>
      </c>
      <c r="C2064" s="311">
        <v>0.35094907407407411</v>
      </c>
      <c r="D2064">
        <v>0.23200000000000001</v>
      </c>
      <c r="E2064">
        <v>16.940000000000001</v>
      </c>
      <c r="F2064">
        <v>9.02</v>
      </c>
      <c r="G2064">
        <v>93</v>
      </c>
      <c r="H2064">
        <v>2901</v>
      </c>
      <c r="I2064">
        <v>8.11</v>
      </c>
      <c r="J2064">
        <v>109</v>
      </c>
      <c r="K2064">
        <v>134.69999999999999</v>
      </c>
      <c r="M2064" s="80">
        <v>0.2</v>
      </c>
      <c r="N2064" s="185"/>
      <c r="O2064" s="185"/>
      <c r="P2064" s="80"/>
      <c r="Q2064" s="80"/>
    </row>
    <row r="2065" spans="1:17" x14ac:dyDescent="0.2">
      <c r="A2065" t="s">
        <v>36</v>
      </c>
      <c r="B2065" s="56">
        <v>41591</v>
      </c>
      <c r="C2065" s="311">
        <v>0.35138888888888892</v>
      </c>
      <c r="D2065">
        <v>0.503</v>
      </c>
      <c r="E2065">
        <v>16.920000000000002</v>
      </c>
      <c r="F2065">
        <v>8.67</v>
      </c>
      <c r="G2065">
        <v>89.3</v>
      </c>
      <c r="H2065">
        <v>2899</v>
      </c>
      <c r="I2065">
        <v>8.02</v>
      </c>
      <c r="J2065">
        <v>107</v>
      </c>
      <c r="K2065">
        <v>139.30000000000001</v>
      </c>
      <c r="N2065" s="185"/>
      <c r="O2065" s="185"/>
      <c r="P2065" s="80"/>
      <c r="Q2065" s="80"/>
    </row>
    <row r="2066" spans="1:17" x14ac:dyDescent="0.2">
      <c r="B2066" s="56"/>
      <c r="C2066" s="226"/>
      <c r="D2066"/>
      <c r="E2066"/>
      <c r="F2066"/>
      <c r="G2066"/>
      <c r="H2066"/>
      <c r="I2066"/>
      <c r="J2066"/>
      <c r="K2066"/>
      <c r="N2066" s="185"/>
      <c r="O2066" s="185"/>
      <c r="P2066" s="80"/>
      <c r="Q2066" s="80"/>
    </row>
    <row r="2067" spans="1:17" x14ac:dyDescent="0.2">
      <c r="A2067" t="s">
        <v>72</v>
      </c>
      <c r="B2067" s="56">
        <v>41590</v>
      </c>
      <c r="C2067" s="311">
        <v>0.1986111111111111</v>
      </c>
      <c r="D2067">
        <v>0.23799999999999999</v>
      </c>
      <c r="E2067">
        <v>20.48</v>
      </c>
      <c r="F2067">
        <v>7.46</v>
      </c>
      <c r="G2067">
        <v>82.3</v>
      </c>
      <c r="H2067">
        <v>1576</v>
      </c>
      <c r="I2067">
        <v>8.35</v>
      </c>
      <c r="J2067">
        <v>75</v>
      </c>
      <c r="K2067">
        <v>35.5</v>
      </c>
      <c r="M2067" s="80">
        <v>0.2</v>
      </c>
      <c r="N2067" s="185"/>
      <c r="O2067" s="185"/>
      <c r="P2067" s="80"/>
      <c r="Q2067" s="80"/>
    </row>
    <row r="2068" spans="1:17" x14ac:dyDescent="0.2">
      <c r="B2068" s="56"/>
      <c r="C2068" s="226"/>
      <c r="D2068"/>
      <c r="E2068"/>
      <c r="F2068"/>
      <c r="G2068"/>
      <c r="H2068"/>
      <c r="I2068"/>
      <c r="J2068"/>
      <c r="K2068"/>
      <c r="N2068" s="185"/>
      <c r="O2068" s="185"/>
      <c r="P2068" s="80"/>
      <c r="Q2068" s="80"/>
    </row>
    <row r="2069" spans="1:17" x14ac:dyDescent="0.2">
      <c r="A2069" t="s">
        <v>182</v>
      </c>
      <c r="B2069" s="56">
        <v>41591</v>
      </c>
      <c r="C2069" s="311">
        <v>0.50915509259259262</v>
      </c>
      <c r="D2069">
        <v>0.20799999999999999</v>
      </c>
      <c r="E2069">
        <v>21.46</v>
      </c>
      <c r="F2069">
        <v>7.86</v>
      </c>
      <c r="G2069">
        <v>116.4</v>
      </c>
      <c r="H2069">
        <v>70266</v>
      </c>
      <c r="I2069">
        <v>8.2899999999999991</v>
      </c>
      <c r="J2069">
        <v>47</v>
      </c>
      <c r="K2069">
        <v>1.2</v>
      </c>
      <c r="L2069" s="266"/>
      <c r="M2069" s="80">
        <v>1.3</v>
      </c>
      <c r="N2069" s="267">
        <v>31.102000000000004</v>
      </c>
      <c r="O2069" s="268">
        <v>24.316000000000003</v>
      </c>
      <c r="P2069" s="155">
        <v>1.5471698113207548</v>
      </c>
      <c r="Q2069" s="155">
        <v>1.488372093023256</v>
      </c>
    </row>
    <row r="2070" spans="1:17" x14ac:dyDescent="0.2">
      <c r="A2070" t="s">
        <v>182</v>
      </c>
      <c r="B2070" s="56">
        <v>41591</v>
      </c>
      <c r="C2070" s="311">
        <v>0.50878472222222226</v>
      </c>
      <c r="D2070">
        <v>1.0069999999999999</v>
      </c>
      <c r="E2070">
        <v>20.27</v>
      </c>
      <c r="F2070">
        <v>8.11</v>
      </c>
      <c r="G2070">
        <v>117.7</v>
      </c>
      <c r="H2070">
        <v>70359</v>
      </c>
      <c r="I2070">
        <v>8.31</v>
      </c>
      <c r="J2070">
        <v>47</v>
      </c>
      <c r="K2070">
        <v>1.5</v>
      </c>
    </row>
    <row r="2071" spans="1:17" x14ac:dyDescent="0.2">
      <c r="A2071" t="s">
        <v>182</v>
      </c>
      <c r="B2071" s="56">
        <v>41591</v>
      </c>
      <c r="C2071" s="311">
        <v>0.50812500000000005</v>
      </c>
      <c r="D2071">
        <v>2.0049999999999999</v>
      </c>
      <c r="E2071">
        <v>19.920000000000002</v>
      </c>
      <c r="F2071">
        <v>6.04</v>
      </c>
      <c r="G2071">
        <v>87.2</v>
      </c>
      <c r="H2071">
        <v>70331</v>
      </c>
      <c r="I2071">
        <v>8.2899999999999991</v>
      </c>
      <c r="J2071">
        <v>46</v>
      </c>
      <c r="K2071">
        <v>0.9</v>
      </c>
    </row>
    <row r="2072" spans="1:17" x14ac:dyDescent="0.2">
      <c r="A2072" t="s">
        <v>182</v>
      </c>
      <c r="B2072" s="56">
        <v>41591</v>
      </c>
      <c r="C2072" s="311">
        <v>0.50747685185185187</v>
      </c>
      <c r="D2072">
        <v>3.0019999999999998</v>
      </c>
      <c r="E2072">
        <v>19.82</v>
      </c>
      <c r="F2072">
        <v>5.98</v>
      </c>
      <c r="G2072">
        <v>86.1</v>
      </c>
      <c r="H2072">
        <v>70327</v>
      </c>
      <c r="I2072">
        <v>8.27</v>
      </c>
      <c r="J2072">
        <v>46</v>
      </c>
      <c r="K2072">
        <v>0.7</v>
      </c>
      <c r="N2072" s="185"/>
      <c r="O2072" s="185"/>
      <c r="P2072" s="80"/>
      <c r="Q2072" s="80"/>
    </row>
    <row r="2073" spans="1:17" x14ac:dyDescent="0.2">
      <c r="A2073" t="s">
        <v>182</v>
      </c>
      <c r="B2073" s="56">
        <v>41591</v>
      </c>
      <c r="C2073" s="311">
        <v>0.50700231481481484</v>
      </c>
      <c r="D2073">
        <v>3.9950000000000001</v>
      </c>
      <c r="E2073">
        <v>19.809999999999999</v>
      </c>
      <c r="F2073">
        <v>5.78</v>
      </c>
      <c r="G2073">
        <v>83.3</v>
      </c>
      <c r="H2073">
        <v>70332</v>
      </c>
      <c r="I2073">
        <v>8.27</v>
      </c>
      <c r="J2073">
        <v>45</v>
      </c>
      <c r="K2073">
        <v>0.6</v>
      </c>
      <c r="N2073" s="185"/>
      <c r="O2073" s="185"/>
      <c r="P2073" s="80"/>
      <c r="Q2073" s="80"/>
    </row>
    <row r="2074" spans="1:17" x14ac:dyDescent="0.2">
      <c r="A2074" t="s">
        <v>182</v>
      </c>
      <c r="B2074" s="56">
        <v>41591</v>
      </c>
      <c r="C2074" s="311">
        <v>0.50643518518518515</v>
      </c>
      <c r="D2074">
        <v>5.0119999999999996</v>
      </c>
      <c r="E2074">
        <v>19.82</v>
      </c>
      <c r="F2074">
        <v>5.67</v>
      </c>
      <c r="G2074">
        <v>81.7</v>
      </c>
      <c r="H2074">
        <v>70341</v>
      </c>
      <c r="I2074">
        <v>8.27</v>
      </c>
      <c r="J2074">
        <v>45</v>
      </c>
      <c r="K2074">
        <v>0.5</v>
      </c>
      <c r="N2074" s="185"/>
      <c r="O2074" s="185"/>
      <c r="P2074" s="80"/>
      <c r="Q2074" s="80"/>
    </row>
    <row r="2075" spans="1:17" x14ac:dyDescent="0.2">
      <c r="A2075" t="s">
        <v>182</v>
      </c>
      <c r="B2075" s="56">
        <v>41591</v>
      </c>
      <c r="C2075" s="311">
        <v>0.50579861111111113</v>
      </c>
      <c r="D2075">
        <v>5.97</v>
      </c>
      <c r="E2075">
        <v>19.829999999999998</v>
      </c>
      <c r="F2075">
        <v>5.58</v>
      </c>
      <c r="G2075">
        <v>80.400000000000006</v>
      </c>
      <c r="H2075">
        <v>70344</v>
      </c>
      <c r="I2075">
        <v>8.26</v>
      </c>
      <c r="J2075">
        <v>45</v>
      </c>
      <c r="K2075">
        <v>0.4</v>
      </c>
      <c r="N2075" s="185"/>
      <c r="O2075" s="185"/>
      <c r="P2075" s="80"/>
      <c r="Q2075" s="80"/>
    </row>
    <row r="2076" spans="1:17" x14ac:dyDescent="0.2">
      <c r="A2076" t="s">
        <v>182</v>
      </c>
      <c r="B2076" s="56">
        <v>41591</v>
      </c>
      <c r="C2076" s="311">
        <v>0.50516203703703699</v>
      </c>
      <c r="D2076">
        <v>7.0110000000000001</v>
      </c>
      <c r="E2076">
        <v>19.850000000000001</v>
      </c>
      <c r="F2076">
        <v>5.13</v>
      </c>
      <c r="G2076">
        <v>73.900000000000006</v>
      </c>
      <c r="H2076">
        <v>70357</v>
      </c>
      <c r="I2076">
        <v>8.25</v>
      </c>
      <c r="J2076">
        <v>45</v>
      </c>
      <c r="K2076">
        <v>0.4</v>
      </c>
      <c r="N2076" s="185"/>
      <c r="O2076" s="185"/>
      <c r="P2076" s="80"/>
      <c r="Q2076" s="80"/>
    </row>
    <row r="2077" spans="1:17" x14ac:dyDescent="0.2">
      <c r="A2077" t="s">
        <v>182</v>
      </c>
      <c r="B2077" s="56">
        <v>41591</v>
      </c>
      <c r="C2077" s="311">
        <v>0.50464120370370369</v>
      </c>
      <c r="D2077">
        <v>8.0030000000000001</v>
      </c>
      <c r="E2077">
        <v>19.87</v>
      </c>
      <c r="F2077">
        <v>4.91</v>
      </c>
      <c r="G2077">
        <v>70.8</v>
      </c>
      <c r="H2077">
        <v>70363</v>
      </c>
      <c r="I2077">
        <v>8.25</v>
      </c>
      <c r="J2077">
        <v>45</v>
      </c>
      <c r="K2077">
        <v>0.5</v>
      </c>
      <c r="N2077" s="185"/>
      <c r="O2077" s="185"/>
      <c r="P2077" s="80"/>
      <c r="Q2077" s="80"/>
    </row>
    <row r="2078" spans="1:17" x14ac:dyDescent="0.2">
      <c r="A2078" t="s">
        <v>182</v>
      </c>
      <c r="B2078" s="56">
        <v>41591</v>
      </c>
      <c r="C2078" s="311">
        <v>0.50370370370370365</v>
      </c>
      <c r="D2078">
        <v>9.0039999999999996</v>
      </c>
      <c r="E2078">
        <v>19.88</v>
      </c>
      <c r="F2078">
        <v>4.71</v>
      </c>
      <c r="G2078">
        <v>67.900000000000006</v>
      </c>
      <c r="H2078">
        <v>70364</v>
      </c>
      <c r="I2078">
        <v>8.24</v>
      </c>
      <c r="J2078">
        <v>44</v>
      </c>
      <c r="K2078">
        <v>0.5</v>
      </c>
      <c r="N2078" s="185"/>
      <c r="O2078" s="185"/>
      <c r="P2078" s="80"/>
      <c r="Q2078" s="80"/>
    </row>
    <row r="2079" spans="1:17" x14ac:dyDescent="0.2">
      <c r="A2079" t="s">
        <v>182</v>
      </c>
      <c r="B2079" s="56">
        <v>41591</v>
      </c>
      <c r="C2079" s="311">
        <v>0.50313657407407408</v>
      </c>
      <c r="D2079">
        <v>10.000999999999999</v>
      </c>
      <c r="E2079">
        <v>19.91</v>
      </c>
      <c r="F2079">
        <v>3.99</v>
      </c>
      <c r="G2079">
        <v>57.5</v>
      </c>
      <c r="H2079">
        <v>70383</v>
      </c>
      <c r="I2079">
        <v>8.23</v>
      </c>
      <c r="J2079">
        <v>43</v>
      </c>
      <c r="K2079">
        <v>0.7</v>
      </c>
      <c r="N2079" s="185"/>
      <c r="O2079" s="185"/>
      <c r="P2079" s="80"/>
      <c r="Q2079" s="80"/>
    </row>
    <row r="2080" spans="1:17" x14ac:dyDescent="0.2">
      <c r="A2080" t="s">
        <v>182</v>
      </c>
      <c r="B2080" s="56">
        <v>41591</v>
      </c>
      <c r="C2080" s="311">
        <v>0.50266203703703705</v>
      </c>
      <c r="D2080">
        <v>11.006</v>
      </c>
      <c r="E2080">
        <v>19.940000000000001</v>
      </c>
      <c r="F2080">
        <v>3.26</v>
      </c>
      <c r="G2080">
        <v>47.1</v>
      </c>
      <c r="H2080">
        <v>70450</v>
      </c>
      <c r="I2080">
        <v>8.2100000000000009</v>
      </c>
      <c r="J2080">
        <v>43</v>
      </c>
      <c r="K2080">
        <v>1.3</v>
      </c>
      <c r="N2080" s="185"/>
      <c r="O2080" s="185"/>
      <c r="P2080" s="80"/>
      <c r="Q2080" s="80"/>
    </row>
    <row r="2081" spans="1:17" x14ac:dyDescent="0.2">
      <c r="A2081" t="s">
        <v>182</v>
      </c>
      <c r="B2081" s="56">
        <v>41591</v>
      </c>
      <c r="C2081" s="311">
        <v>0.50219907407407405</v>
      </c>
      <c r="D2081">
        <v>11.984</v>
      </c>
      <c r="E2081">
        <v>19.940000000000001</v>
      </c>
      <c r="F2081">
        <v>3.23</v>
      </c>
      <c r="G2081">
        <v>46.6</v>
      </c>
      <c r="H2081">
        <v>70452</v>
      </c>
      <c r="I2081">
        <v>8.2100000000000009</v>
      </c>
      <c r="J2081">
        <v>41</v>
      </c>
      <c r="K2081">
        <v>1.3</v>
      </c>
      <c r="N2081" s="185"/>
      <c r="O2081" s="185"/>
      <c r="P2081" s="80"/>
      <c r="Q2081" s="80"/>
    </row>
    <row r="2082" spans="1:17" x14ac:dyDescent="0.2">
      <c r="A2082" t="s">
        <v>182</v>
      </c>
      <c r="B2082" s="56">
        <v>41591</v>
      </c>
      <c r="C2082" s="311">
        <v>0.50171296296296297</v>
      </c>
      <c r="D2082">
        <v>13.016</v>
      </c>
      <c r="E2082">
        <v>19.940000000000001</v>
      </c>
      <c r="F2082">
        <v>3.18</v>
      </c>
      <c r="G2082">
        <v>45.9</v>
      </c>
      <c r="H2082">
        <v>70455</v>
      </c>
      <c r="I2082">
        <v>8.2100000000000009</v>
      </c>
      <c r="J2082">
        <v>35</v>
      </c>
      <c r="K2082">
        <v>1.8</v>
      </c>
      <c r="N2082" s="185"/>
      <c r="O2082" s="185"/>
      <c r="P2082" s="80"/>
      <c r="Q2082" s="80"/>
    </row>
    <row r="2083" spans="1:17" x14ac:dyDescent="0.2">
      <c r="A2083" t="s">
        <v>182</v>
      </c>
      <c r="B2083" s="56">
        <v>41591</v>
      </c>
      <c r="C2083" s="311">
        <v>0.5013657407407407</v>
      </c>
      <c r="D2083">
        <v>13.33</v>
      </c>
      <c r="E2083">
        <v>19.95</v>
      </c>
      <c r="F2083">
        <v>3.21</v>
      </c>
      <c r="G2083">
        <v>46.4</v>
      </c>
      <c r="H2083">
        <v>70431</v>
      </c>
      <c r="I2083">
        <v>8.2100000000000009</v>
      </c>
      <c r="J2083">
        <v>43</v>
      </c>
      <c r="K2083">
        <v>10.5</v>
      </c>
      <c r="N2083" s="185"/>
      <c r="O2083" s="185"/>
      <c r="P2083" s="80"/>
      <c r="Q2083" s="80"/>
    </row>
    <row r="2084" spans="1:17" x14ac:dyDescent="0.2">
      <c r="B2084" s="56"/>
      <c r="C2084" s="226"/>
      <c r="D2084"/>
      <c r="E2084"/>
      <c r="F2084"/>
      <c r="G2084"/>
      <c r="H2084"/>
      <c r="I2084"/>
      <c r="J2084"/>
      <c r="K2084"/>
      <c r="N2084" s="185"/>
      <c r="O2084" s="185"/>
      <c r="P2084" s="80"/>
      <c r="Q2084" s="80"/>
    </row>
    <row r="2085" spans="1:17" x14ac:dyDescent="0.2">
      <c r="A2085" t="s">
        <v>183</v>
      </c>
      <c r="B2085" s="56">
        <v>41591</v>
      </c>
      <c r="C2085" s="311">
        <v>0.48248842592592589</v>
      </c>
      <c r="D2085">
        <v>0.219</v>
      </c>
      <c r="E2085">
        <v>21.06</v>
      </c>
      <c r="F2085">
        <v>14.54</v>
      </c>
      <c r="G2085">
        <v>210.5</v>
      </c>
      <c r="H2085">
        <v>66758</v>
      </c>
      <c r="I2085">
        <v>8.4</v>
      </c>
      <c r="J2085">
        <v>52</v>
      </c>
      <c r="K2085">
        <v>2</v>
      </c>
      <c r="L2085" s="266"/>
      <c r="M2085" s="80">
        <v>0.8</v>
      </c>
      <c r="N2085" s="267">
        <v>25.839333333333339</v>
      </c>
      <c r="O2085" s="267">
        <v>29.283666666666665</v>
      </c>
      <c r="P2085" s="155">
        <v>1.5111111111111113</v>
      </c>
      <c r="Q2085" s="155">
        <v>1.4807692307692308</v>
      </c>
    </row>
    <row r="2086" spans="1:17" x14ac:dyDescent="0.2">
      <c r="A2086" t="s">
        <v>183</v>
      </c>
      <c r="B2086" s="56">
        <v>41591</v>
      </c>
      <c r="C2086" s="311">
        <v>0.4821064814814815</v>
      </c>
      <c r="D2086">
        <v>1.012</v>
      </c>
      <c r="E2086">
        <v>20.62</v>
      </c>
      <c r="F2086">
        <v>12.94</v>
      </c>
      <c r="G2086">
        <v>187.7</v>
      </c>
      <c r="H2086">
        <v>68808</v>
      </c>
      <c r="I2086">
        <v>8.3800000000000008</v>
      </c>
      <c r="J2086">
        <v>52</v>
      </c>
      <c r="K2086">
        <v>1.4</v>
      </c>
      <c r="L2086" s="266"/>
      <c r="Q2086" s="80"/>
    </row>
    <row r="2087" spans="1:17" x14ac:dyDescent="0.2">
      <c r="A2087" t="s">
        <v>183</v>
      </c>
      <c r="B2087" s="56">
        <v>41591</v>
      </c>
      <c r="C2087" s="311">
        <v>0.48167824074074073</v>
      </c>
      <c r="D2087">
        <v>2.0009999999999999</v>
      </c>
      <c r="E2087">
        <v>20.75</v>
      </c>
      <c r="F2087">
        <v>8.84</v>
      </c>
      <c r="G2087">
        <v>129.19999999999999</v>
      </c>
      <c r="H2087">
        <v>69929</v>
      </c>
      <c r="I2087">
        <v>8.31</v>
      </c>
      <c r="J2087">
        <v>53</v>
      </c>
      <c r="K2087">
        <v>0.6</v>
      </c>
      <c r="N2087" s="185"/>
      <c r="O2087" s="185"/>
      <c r="P2087" s="80"/>
      <c r="Q2087" s="80"/>
    </row>
    <row r="2088" spans="1:17" x14ac:dyDescent="0.2">
      <c r="A2088" t="s">
        <v>183</v>
      </c>
      <c r="B2088" s="56">
        <v>41591</v>
      </c>
      <c r="C2088" s="311">
        <v>0.48114583333333333</v>
      </c>
      <c r="D2088">
        <v>3.0009999999999999</v>
      </c>
      <c r="E2088">
        <v>20.39</v>
      </c>
      <c r="F2088">
        <v>3.29</v>
      </c>
      <c r="G2088">
        <v>47.9</v>
      </c>
      <c r="H2088">
        <v>70482</v>
      </c>
      <c r="I2088">
        <v>8.23</v>
      </c>
      <c r="J2088">
        <v>53</v>
      </c>
      <c r="K2088">
        <v>0.5</v>
      </c>
      <c r="N2088" s="185"/>
      <c r="O2088" s="185"/>
      <c r="P2088" s="80"/>
      <c r="Q2088" s="80"/>
    </row>
    <row r="2089" spans="1:17" x14ac:dyDescent="0.2">
      <c r="A2089" t="s">
        <v>183</v>
      </c>
      <c r="B2089" s="56">
        <v>41591</v>
      </c>
      <c r="C2089" s="311">
        <v>0.48021990740740739</v>
      </c>
      <c r="D2089">
        <v>3.9540000000000002</v>
      </c>
      <c r="E2089">
        <v>20.41</v>
      </c>
      <c r="F2089">
        <v>2.87</v>
      </c>
      <c r="G2089">
        <v>41.8</v>
      </c>
      <c r="H2089">
        <v>70562</v>
      </c>
      <c r="I2089">
        <v>8.34</v>
      </c>
      <c r="J2089">
        <v>40</v>
      </c>
      <c r="K2089">
        <v>1400.3</v>
      </c>
      <c r="N2089" s="185"/>
      <c r="O2089" s="185"/>
      <c r="P2089" s="80"/>
      <c r="Q2089" s="80"/>
    </row>
    <row r="2090" spans="1:17" x14ac:dyDescent="0.2">
      <c r="A2090" t="s">
        <v>183</v>
      </c>
      <c r="B2090" s="56">
        <v>41591</v>
      </c>
      <c r="C2090" s="311">
        <v>0.48052083333333334</v>
      </c>
      <c r="D2090">
        <v>4.9560000000000004</v>
      </c>
      <c r="E2090">
        <v>20.36</v>
      </c>
      <c r="F2090">
        <v>2.5299999999999998</v>
      </c>
      <c r="G2090">
        <v>36.9</v>
      </c>
      <c r="H2090">
        <v>70573</v>
      </c>
      <c r="I2090">
        <v>8.26</v>
      </c>
      <c r="J2090">
        <v>50</v>
      </c>
      <c r="K2090">
        <v>0.3</v>
      </c>
      <c r="N2090" s="185"/>
      <c r="O2090" s="185"/>
      <c r="P2090" s="80"/>
      <c r="Q2090" s="80"/>
    </row>
    <row r="2091" spans="1:17" x14ac:dyDescent="0.2">
      <c r="A2091" t="s">
        <v>183</v>
      </c>
      <c r="B2091" s="56">
        <v>41591</v>
      </c>
      <c r="C2091" s="311">
        <v>0.47850694444444447</v>
      </c>
      <c r="D2091">
        <v>5.9950000000000001</v>
      </c>
      <c r="E2091">
        <v>20.36</v>
      </c>
      <c r="F2091">
        <v>1.32</v>
      </c>
      <c r="G2091">
        <v>19.3</v>
      </c>
      <c r="H2091">
        <v>70573</v>
      </c>
      <c r="I2091">
        <v>8.18</v>
      </c>
      <c r="J2091">
        <v>57</v>
      </c>
      <c r="K2091">
        <v>0.4</v>
      </c>
      <c r="N2091" s="185"/>
      <c r="O2091" s="185"/>
      <c r="P2091" s="80"/>
      <c r="Q2091" s="80"/>
    </row>
    <row r="2092" spans="1:17" x14ac:dyDescent="0.2">
      <c r="A2092" t="s">
        <v>183</v>
      </c>
      <c r="B2092" s="56">
        <v>41591</v>
      </c>
      <c r="C2092" s="311">
        <v>0.47806712962962966</v>
      </c>
      <c r="D2092">
        <v>7.0220000000000002</v>
      </c>
      <c r="E2092">
        <v>20.39</v>
      </c>
      <c r="F2092">
        <v>1.33</v>
      </c>
      <c r="G2092">
        <v>19.3</v>
      </c>
      <c r="H2092">
        <v>70592</v>
      </c>
      <c r="I2092">
        <v>8.15</v>
      </c>
      <c r="J2092">
        <v>60</v>
      </c>
      <c r="K2092">
        <v>0.4</v>
      </c>
      <c r="N2092" s="185"/>
      <c r="O2092" s="185"/>
      <c r="P2092" s="80"/>
      <c r="Q2092" s="80"/>
    </row>
    <row r="2093" spans="1:17" x14ac:dyDescent="0.2">
      <c r="A2093" t="s">
        <v>183</v>
      </c>
      <c r="B2093" s="56">
        <v>41591</v>
      </c>
      <c r="C2093" s="311">
        <v>0.47736111111111112</v>
      </c>
      <c r="D2093">
        <v>7.9870000000000001</v>
      </c>
      <c r="E2093">
        <v>20.38</v>
      </c>
      <c r="F2093">
        <v>1.42</v>
      </c>
      <c r="G2093">
        <v>20.7</v>
      </c>
      <c r="H2093">
        <v>70599</v>
      </c>
      <c r="I2093">
        <v>8.15</v>
      </c>
      <c r="J2093">
        <v>59</v>
      </c>
      <c r="K2093">
        <v>0.8</v>
      </c>
      <c r="N2093" s="185"/>
      <c r="O2093" s="185"/>
      <c r="P2093" s="80"/>
      <c r="Q2093" s="80"/>
    </row>
    <row r="2094" spans="1:17" x14ac:dyDescent="0.2">
      <c r="A2094" t="s">
        <v>183</v>
      </c>
      <c r="B2094" s="56">
        <v>41591</v>
      </c>
      <c r="C2094" s="311">
        <v>0.47680555555555554</v>
      </c>
      <c r="D2094">
        <v>8.9459999999999997</v>
      </c>
      <c r="E2094">
        <v>20.38</v>
      </c>
      <c r="F2094">
        <v>1.42</v>
      </c>
      <c r="G2094">
        <v>20.6</v>
      </c>
      <c r="H2094">
        <v>70599</v>
      </c>
      <c r="I2094">
        <v>8.1199999999999992</v>
      </c>
      <c r="J2094">
        <v>61</v>
      </c>
      <c r="K2094">
        <v>1.9</v>
      </c>
      <c r="N2094" s="185"/>
      <c r="O2094" s="185"/>
      <c r="P2094" s="80"/>
      <c r="Q2094" s="80"/>
    </row>
    <row r="2095" spans="1:17" x14ac:dyDescent="0.2">
      <c r="A2095" t="s">
        <v>183</v>
      </c>
      <c r="B2095" s="56">
        <v>41591</v>
      </c>
      <c r="C2095" s="311">
        <v>0.47594907407407411</v>
      </c>
      <c r="D2095">
        <v>9.9120000000000008</v>
      </c>
      <c r="E2095">
        <v>20.38</v>
      </c>
      <c r="F2095">
        <v>1.45</v>
      </c>
      <c r="G2095">
        <v>21.1</v>
      </c>
      <c r="H2095">
        <v>70603</v>
      </c>
      <c r="I2095">
        <v>8.1199999999999992</v>
      </c>
      <c r="J2095">
        <v>63</v>
      </c>
      <c r="K2095">
        <v>0.9</v>
      </c>
      <c r="N2095" s="185"/>
      <c r="O2095" s="185"/>
      <c r="P2095" s="80"/>
      <c r="Q2095" s="80"/>
    </row>
    <row r="2096" spans="1:17" x14ac:dyDescent="0.2">
      <c r="A2096" t="s">
        <v>183</v>
      </c>
      <c r="B2096" s="56">
        <v>41591</v>
      </c>
      <c r="C2096" s="311">
        <v>0.47545138888888888</v>
      </c>
      <c r="D2096">
        <v>10.993</v>
      </c>
      <c r="E2096">
        <v>20.38</v>
      </c>
      <c r="F2096">
        <v>1.45</v>
      </c>
      <c r="G2096">
        <v>21.1</v>
      </c>
      <c r="H2096">
        <v>70605</v>
      </c>
      <c r="I2096">
        <v>8.1300000000000008</v>
      </c>
      <c r="J2096">
        <v>63</v>
      </c>
      <c r="K2096">
        <v>0.9</v>
      </c>
      <c r="N2096" s="185"/>
      <c r="O2096" s="185"/>
      <c r="P2096" s="80"/>
      <c r="Q2096" s="80"/>
    </row>
    <row r="2097" spans="1:17" x14ac:dyDescent="0.2">
      <c r="A2097" t="s">
        <v>183</v>
      </c>
      <c r="B2097" s="56">
        <v>41591</v>
      </c>
      <c r="C2097" s="311">
        <v>0.47473379629629631</v>
      </c>
      <c r="D2097">
        <v>11.026</v>
      </c>
      <c r="E2097">
        <v>20.38</v>
      </c>
      <c r="F2097">
        <v>1.49</v>
      </c>
      <c r="G2097">
        <v>21.7</v>
      </c>
      <c r="H2097">
        <v>70615</v>
      </c>
      <c r="I2097">
        <v>8.15</v>
      </c>
      <c r="J2097">
        <v>63</v>
      </c>
      <c r="K2097">
        <v>2168.8000000000002</v>
      </c>
      <c r="N2097" s="185"/>
      <c r="O2097" s="185"/>
      <c r="P2097" s="80"/>
      <c r="Q2097" s="80"/>
    </row>
    <row r="2098" spans="1:17" x14ac:dyDescent="0.2">
      <c r="A2098" t="s">
        <v>183</v>
      </c>
      <c r="B2098" s="56">
        <v>41591</v>
      </c>
      <c r="C2098" s="311">
        <v>0.47503472222222221</v>
      </c>
      <c r="D2098">
        <v>11.257</v>
      </c>
      <c r="E2098">
        <v>20.38</v>
      </c>
      <c r="F2098">
        <v>1.53</v>
      </c>
      <c r="G2098">
        <v>22.3</v>
      </c>
      <c r="H2098">
        <v>70611</v>
      </c>
      <c r="I2098">
        <v>8.1300000000000008</v>
      </c>
      <c r="J2098">
        <v>63</v>
      </c>
      <c r="K2098">
        <v>0.8</v>
      </c>
      <c r="N2098" s="185"/>
      <c r="O2098" s="185"/>
      <c r="P2098" s="80"/>
      <c r="Q2098" s="80"/>
    </row>
    <row r="2099" spans="1:17" x14ac:dyDescent="0.2">
      <c r="N2099" s="185"/>
      <c r="O2099" s="185"/>
      <c r="P2099" s="80"/>
      <c r="Q2099" s="80"/>
    </row>
    <row r="2100" spans="1:17" x14ac:dyDescent="0.2">
      <c r="A2100" t="s">
        <v>184</v>
      </c>
      <c r="B2100" s="56">
        <v>41591</v>
      </c>
      <c r="C2100" s="311">
        <v>0.45789351851851851</v>
      </c>
      <c r="D2100">
        <v>0.23300000000000001</v>
      </c>
      <c r="E2100">
        <v>21.46</v>
      </c>
      <c r="F2100">
        <v>8.8699999999999992</v>
      </c>
      <c r="G2100">
        <v>131.5</v>
      </c>
      <c r="H2100">
        <v>70474</v>
      </c>
      <c r="I2100">
        <v>8.25</v>
      </c>
      <c r="J2100">
        <v>68</v>
      </c>
      <c r="K2100">
        <v>0.1</v>
      </c>
      <c r="M2100" s="80">
        <v>1.3</v>
      </c>
      <c r="N2100" s="267">
        <v>18.658333333333335</v>
      </c>
      <c r="O2100" s="267">
        <v>19.786666666666665</v>
      </c>
      <c r="P2100" s="155">
        <v>1.6896551724137934</v>
      </c>
      <c r="Q2100" s="155">
        <v>1.4444444444444444</v>
      </c>
    </row>
    <row r="2101" spans="1:17" x14ac:dyDescent="0.2">
      <c r="A2101" t="s">
        <v>184</v>
      </c>
      <c r="B2101" s="56">
        <v>41591</v>
      </c>
      <c r="C2101" s="311">
        <v>0.45736111111111111</v>
      </c>
      <c r="D2101">
        <v>0.98599999999999999</v>
      </c>
      <c r="E2101">
        <v>20.69</v>
      </c>
      <c r="F2101">
        <v>7.2</v>
      </c>
      <c r="G2101">
        <v>105.5</v>
      </c>
      <c r="H2101">
        <v>70541</v>
      </c>
      <c r="I2101">
        <v>8.23</v>
      </c>
      <c r="J2101">
        <v>69</v>
      </c>
      <c r="K2101">
        <v>-0.3</v>
      </c>
      <c r="N2101" s="185"/>
      <c r="O2101" s="185"/>
      <c r="P2101" s="80"/>
      <c r="Q2101" s="80"/>
    </row>
    <row r="2102" spans="1:17" x14ac:dyDescent="0.2">
      <c r="A2102" t="s">
        <v>184</v>
      </c>
      <c r="B2102" s="56">
        <v>41591</v>
      </c>
      <c r="C2102" s="311">
        <v>0.45673611111111106</v>
      </c>
      <c r="D2102">
        <v>2.0049999999999999</v>
      </c>
      <c r="E2102">
        <v>20.43</v>
      </c>
      <c r="F2102">
        <v>5.6</v>
      </c>
      <c r="G2102">
        <v>81.599999999999994</v>
      </c>
      <c r="H2102">
        <v>70532</v>
      </c>
      <c r="I2102">
        <v>8.1999999999999993</v>
      </c>
      <c r="J2102">
        <v>69</v>
      </c>
      <c r="K2102">
        <v>-0.7</v>
      </c>
      <c r="N2102" s="185"/>
      <c r="O2102" s="185"/>
      <c r="P2102" s="80"/>
      <c r="Q2102" s="80"/>
    </row>
    <row r="2103" spans="1:17" x14ac:dyDescent="0.2">
      <c r="A2103" t="s">
        <v>184</v>
      </c>
      <c r="B2103" s="56">
        <v>41591</v>
      </c>
      <c r="C2103" s="311">
        <v>0.45628472222222222</v>
      </c>
      <c r="D2103">
        <v>2.996</v>
      </c>
      <c r="E2103">
        <v>20.38</v>
      </c>
      <c r="F2103">
        <v>4.6500000000000004</v>
      </c>
      <c r="G2103">
        <v>67.7</v>
      </c>
      <c r="H2103">
        <v>70572</v>
      </c>
      <c r="I2103">
        <v>8.18</v>
      </c>
      <c r="J2103">
        <v>70</v>
      </c>
      <c r="K2103">
        <v>-1.1000000000000001</v>
      </c>
      <c r="N2103" s="185"/>
      <c r="O2103" s="185"/>
      <c r="P2103" s="80"/>
      <c r="Q2103" s="80"/>
    </row>
    <row r="2104" spans="1:17" x14ac:dyDescent="0.2">
      <c r="A2104" t="s">
        <v>184</v>
      </c>
      <c r="B2104" s="56">
        <v>41591</v>
      </c>
      <c r="C2104" s="311">
        <v>0.45578703703703699</v>
      </c>
      <c r="D2104">
        <v>3.9740000000000002</v>
      </c>
      <c r="E2104">
        <v>20.37</v>
      </c>
      <c r="F2104">
        <v>4.3</v>
      </c>
      <c r="G2104">
        <v>62.6</v>
      </c>
      <c r="H2104">
        <v>70585</v>
      </c>
      <c r="I2104">
        <v>8.17</v>
      </c>
      <c r="J2104">
        <v>72</v>
      </c>
      <c r="K2104">
        <v>-0.9</v>
      </c>
      <c r="N2104" s="185"/>
      <c r="O2104" s="185"/>
      <c r="P2104" s="80"/>
      <c r="Q2104" s="80"/>
    </row>
    <row r="2105" spans="1:17" x14ac:dyDescent="0.2">
      <c r="A2105" t="s">
        <v>184</v>
      </c>
      <c r="B2105" s="56">
        <v>41591</v>
      </c>
      <c r="C2105" s="311">
        <v>0.45523148148148151</v>
      </c>
      <c r="D2105">
        <v>5.0229999999999997</v>
      </c>
      <c r="E2105">
        <v>20.36</v>
      </c>
      <c r="F2105">
        <v>3.91</v>
      </c>
      <c r="G2105">
        <v>56.9</v>
      </c>
      <c r="H2105">
        <v>70600</v>
      </c>
      <c r="I2105">
        <v>8.16</v>
      </c>
      <c r="J2105">
        <v>73</v>
      </c>
      <c r="K2105">
        <v>6.3</v>
      </c>
      <c r="N2105" s="185"/>
      <c r="O2105" s="185"/>
      <c r="P2105" s="80"/>
      <c r="Q2105" s="80"/>
    </row>
    <row r="2106" spans="1:17" x14ac:dyDescent="0.2">
      <c r="A2106" t="s">
        <v>184</v>
      </c>
      <c r="B2106" s="56">
        <v>41591</v>
      </c>
      <c r="C2106" s="311">
        <v>0.45472222222222225</v>
      </c>
      <c r="D2106">
        <v>6.0060000000000002</v>
      </c>
      <c r="E2106">
        <v>20.329999999999998</v>
      </c>
      <c r="F2106">
        <v>3.54</v>
      </c>
      <c r="G2106">
        <v>51.6</v>
      </c>
      <c r="H2106">
        <v>70613</v>
      </c>
      <c r="I2106">
        <v>8.1300000000000008</v>
      </c>
      <c r="J2106">
        <v>75</v>
      </c>
      <c r="K2106">
        <v>5</v>
      </c>
      <c r="N2106" s="185"/>
      <c r="O2106" s="185"/>
      <c r="P2106" s="80"/>
      <c r="Q2106" s="80"/>
    </row>
    <row r="2107" spans="1:17" x14ac:dyDescent="0.2">
      <c r="A2107" t="s">
        <v>184</v>
      </c>
      <c r="B2107" s="56">
        <v>41591</v>
      </c>
      <c r="C2107" s="311">
        <v>0.45427083333333335</v>
      </c>
      <c r="D2107">
        <v>7.0170000000000003</v>
      </c>
      <c r="E2107">
        <v>20.28</v>
      </c>
      <c r="F2107">
        <v>3.22</v>
      </c>
      <c r="G2107">
        <v>46.8</v>
      </c>
      <c r="H2107">
        <v>70620</v>
      </c>
      <c r="I2107">
        <v>8.16</v>
      </c>
      <c r="J2107">
        <v>73</v>
      </c>
      <c r="K2107">
        <v>5.0999999999999996</v>
      </c>
      <c r="N2107" s="185"/>
      <c r="O2107" s="185"/>
      <c r="P2107" s="80"/>
      <c r="Q2107" s="80"/>
    </row>
    <row r="2108" spans="1:17" x14ac:dyDescent="0.2">
      <c r="A2108" t="s">
        <v>184</v>
      </c>
      <c r="B2108" s="56">
        <v>41591</v>
      </c>
      <c r="C2108" s="311">
        <v>0.45363425925925926</v>
      </c>
      <c r="D2108">
        <v>7.9749999999999996</v>
      </c>
      <c r="E2108">
        <v>20.23</v>
      </c>
      <c r="F2108">
        <v>2.42</v>
      </c>
      <c r="G2108">
        <v>35.1</v>
      </c>
      <c r="H2108">
        <v>70638</v>
      </c>
      <c r="I2108">
        <v>8.14</v>
      </c>
      <c r="J2108">
        <v>75</v>
      </c>
      <c r="K2108">
        <v>5.6</v>
      </c>
      <c r="N2108" s="185"/>
      <c r="O2108" s="185"/>
      <c r="P2108" s="80"/>
      <c r="Q2108" s="80"/>
    </row>
    <row r="2109" spans="1:17" x14ac:dyDescent="0.2">
      <c r="A2109" t="s">
        <v>184</v>
      </c>
      <c r="B2109" s="56">
        <v>41591</v>
      </c>
      <c r="C2109" s="311">
        <v>0.45311342592592596</v>
      </c>
      <c r="D2109">
        <v>9.0120000000000005</v>
      </c>
      <c r="E2109">
        <v>20.12</v>
      </c>
      <c r="F2109">
        <v>1.3</v>
      </c>
      <c r="G2109">
        <v>18.899999999999999</v>
      </c>
      <c r="H2109">
        <v>70694</v>
      </c>
      <c r="I2109">
        <v>8.11</v>
      </c>
      <c r="J2109">
        <v>76</v>
      </c>
      <c r="K2109">
        <v>3.5</v>
      </c>
      <c r="N2109" s="185"/>
      <c r="O2109" s="185"/>
      <c r="P2109" s="80"/>
      <c r="Q2109" s="80"/>
    </row>
    <row r="2110" spans="1:17" x14ac:dyDescent="0.2">
      <c r="A2110" t="s">
        <v>184</v>
      </c>
      <c r="B2110" s="56">
        <v>41591</v>
      </c>
      <c r="C2110" s="311">
        <v>0.4525925925925926</v>
      </c>
      <c r="D2110">
        <v>9.9849999999999994</v>
      </c>
      <c r="E2110">
        <v>20.05</v>
      </c>
      <c r="F2110">
        <v>0.92</v>
      </c>
      <c r="G2110">
        <v>13.3</v>
      </c>
      <c r="H2110">
        <v>70712</v>
      </c>
      <c r="I2110">
        <v>7.92</v>
      </c>
      <c r="J2110">
        <v>90</v>
      </c>
      <c r="K2110">
        <v>3.1</v>
      </c>
      <c r="N2110" s="185"/>
      <c r="O2110" s="185"/>
      <c r="P2110" s="80"/>
      <c r="Q2110" s="80"/>
    </row>
    <row r="2111" spans="1:17" x14ac:dyDescent="0.2">
      <c r="A2111" t="s">
        <v>184</v>
      </c>
      <c r="B2111" s="56">
        <v>41591</v>
      </c>
      <c r="C2111" s="311">
        <v>0.45195601851851852</v>
      </c>
      <c r="D2111">
        <v>10.999000000000001</v>
      </c>
      <c r="E2111">
        <v>20.059999999999999</v>
      </c>
      <c r="F2111">
        <v>0.19</v>
      </c>
      <c r="G2111">
        <v>2.8</v>
      </c>
      <c r="H2111">
        <v>70757</v>
      </c>
      <c r="I2111">
        <v>7.97</v>
      </c>
      <c r="J2111">
        <v>85</v>
      </c>
      <c r="K2111">
        <v>0.1</v>
      </c>
      <c r="N2111" s="185"/>
      <c r="O2111" s="185"/>
      <c r="P2111" s="80"/>
      <c r="Q2111" s="80"/>
    </row>
    <row r="2112" spans="1:17" x14ac:dyDescent="0.2">
      <c r="A2112" t="s">
        <v>184</v>
      </c>
      <c r="B2112" s="56">
        <v>41591</v>
      </c>
      <c r="C2112" s="311">
        <v>0.45148148148148143</v>
      </c>
      <c r="D2112">
        <v>12.025</v>
      </c>
      <c r="E2112">
        <v>20.059999999999999</v>
      </c>
      <c r="F2112">
        <v>0.17</v>
      </c>
      <c r="G2112">
        <v>2.5</v>
      </c>
      <c r="H2112">
        <v>70788</v>
      </c>
      <c r="I2112">
        <v>8.02</v>
      </c>
      <c r="J2112">
        <v>72</v>
      </c>
      <c r="K2112">
        <v>-0.3</v>
      </c>
      <c r="N2112" s="185"/>
      <c r="O2112" s="185"/>
      <c r="P2112" s="80"/>
      <c r="Q2112" s="80"/>
    </row>
    <row r="2113" spans="1:17" x14ac:dyDescent="0.2">
      <c r="A2113" t="s">
        <v>184</v>
      </c>
      <c r="B2113" s="56">
        <v>41591</v>
      </c>
      <c r="C2113" s="311">
        <v>0.45113425925925926</v>
      </c>
      <c r="D2113">
        <v>13.005000000000001</v>
      </c>
      <c r="E2113">
        <v>20.07</v>
      </c>
      <c r="F2113">
        <v>0.18</v>
      </c>
      <c r="G2113">
        <v>2.6</v>
      </c>
      <c r="H2113">
        <v>70811</v>
      </c>
      <c r="I2113">
        <v>8.0500000000000007</v>
      </c>
      <c r="J2113">
        <v>66</v>
      </c>
      <c r="K2113">
        <v>3.1</v>
      </c>
      <c r="N2113" s="185"/>
      <c r="O2113" s="185"/>
      <c r="P2113" s="80"/>
      <c r="Q2113" s="80"/>
    </row>
    <row r="2114" spans="1:17" x14ac:dyDescent="0.2">
      <c r="A2114" t="s">
        <v>184</v>
      </c>
      <c r="B2114" s="56">
        <v>41591</v>
      </c>
      <c r="C2114" s="311">
        <v>0.45081018518518517</v>
      </c>
      <c r="D2114">
        <v>13.24</v>
      </c>
      <c r="E2114">
        <v>20.07</v>
      </c>
      <c r="F2114">
        <v>0.19</v>
      </c>
      <c r="G2114">
        <v>2.8</v>
      </c>
      <c r="H2114">
        <v>70838</v>
      </c>
      <c r="I2114">
        <v>8.07</v>
      </c>
      <c r="J2114">
        <v>67</v>
      </c>
      <c r="K2114">
        <v>17.600000000000001</v>
      </c>
      <c r="N2114" s="185"/>
      <c r="O2114" s="185"/>
      <c r="P2114" s="80"/>
      <c r="Q2114" s="80"/>
    </row>
    <row r="2115" spans="1:17" x14ac:dyDescent="0.2">
      <c r="B2115" s="56"/>
      <c r="C2115" s="226"/>
      <c r="D2115"/>
      <c r="E2115"/>
      <c r="F2115"/>
      <c r="G2115"/>
      <c r="H2115"/>
      <c r="I2115"/>
      <c r="J2115"/>
      <c r="K2115"/>
      <c r="N2115" s="185"/>
      <c r="O2115" s="185"/>
      <c r="P2115" s="80"/>
      <c r="Q2115" s="80"/>
    </row>
    <row r="2116" spans="1:17" x14ac:dyDescent="0.2">
      <c r="B2116" s="56"/>
      <c r="C2116" s="226"/>
      <c r="D2116"/>
      <c r="E2116"/>
      <c r="F2116"/>
      <c r="G2116"/>
      <c r="H2116"/>
      <c r="I2116"/>
      <c r="J2116"/>
      <c r="K2116"/>
      <c r="N2116" s="185"/>
      <c r="O2116" s="185"/>
      <c r="P2116" s="80"/>
      <c r="Q2116" s="80"/>
    </row>
    <row r="2117" spans="1:17" x14ac:dyDescent="0.2">
      <c r="A2117" t="s">
        <v>7</v>
      </c>
      <c r="B2117" s="56">
        <v>41674</v>
      </c>
      <c r="C2117" s="311">
        <v>0.34748842592592594</v>
      </c>
      <c r="D2117">
        <v>0.27800000000000002</v>
      </c>
      <c r="E2117">
        <v>12</v>
      </c>
      <c r="F2117">
        <v>9.9700000000000006</v>
      </c>
      <c r="G2117">
        <v>92.3</v>
      </c>
      <c r="H2117">
        <v>2794</v>
      </c>
      <c r="I2117">
        <v>7.84</v>
      </c>
      <c r="J2117">
        <v>154</v>
      </c>
      <c r="M2117" s="80">
        <v>0.1</v>
      </c>
      <c r="N2117" s="185"/>
      <c r="O2117" s="185"/>
      <c r="P2117" s="80"/>
      <c r="Q2117" s="80"/>
    </row>
    <row r="2118" spans="1:17" x14ac:dyDescent="0.2">
      <c r="A2118" t="s">
        <v>7</v>
      </c>
      <c r="B2118" s="56">
        <v>41674</v>
      </c>
      <c r="C2118" s="311">
        <v>0.34937499999999999</v>
      </c>
      <c r="D2118">
        <v>0.95299999999999996</v>
      </c>
      <c r="E2118">
        <v>12</v>
      </c>
      <c r="F2118">
        <v>9.94</v>
      </c>
      <c r="G2118">
        <v>92.1</v>
      </c>
      <c r="H2118">
        <v>2794</v>
      </c>
      <c r="I2118">
        <v>7.85</v>
      </c>
      <c r="J2118">
        <v>144</v>
      </c>
      <c r="N2118" s="185"/>
      <c r="O2118" s="185"/>
      <c r="P2118" s="80"/>
      <c r="Q2118" s="80"/>
    </row>
    <row r="2119" spans="1:17" x14ac:dyDescent="0.2">
      <c r="A2119" t="s">
        <v>7</v>
      </c>
      <c r="B2119" s="56">
        <v>41674</v>
      </c>
      <c r="C2119" s="311">
        <v>0.34878472222222223</v>
      </c>
      <c r="D2119">
        <v>2.0139999999999998</v>
      </c>
      <c r="E2119">
        <v>12</v>
      </c>
      <c r="F2119">
        <v>9.94</v>
      </c>
      <c r="G2119">
        <v>92</v>
      </c>
      <c r="H2119">
        <v>2794</v>
      </c>
      <c r="I2119">
        <v>7.85</v>
      </c>
      <c r="J2119">
        <v>146</v>
      </c>
      <c r="N2119" s="185"/>
      <c r="O2119" s="185"/>
      <c r="P2119" s="80"/>
      <c r="Q2119" s="80"/>
    </row>
    <row r="2120" spans="1:17" x14ac:dyDescent="0.2">
      <c r="A2120" t="s">
        <v>7</v>
      </c>
      <c r="B2120" s="56">
        <v>41674</v>
      </c>
      <c r="C2120" s="311">
        <v>0.34843750000000001</v>
      </c>
      <c r="D2120">
        <v>2.9820000000000002</v>
      </c>
      <c r="E2120">
        <v>12</v>
      </c>
      <c r="F2120">
        <v>9.93</v>
      </c>
      <c r="G2120">
        <v>92</v>
      </c>
      <c r="H2120">
        <v>2794</v>
      </c>
      <c r="I2120">
        <v>7.84</v>
      </c>
      <c r="J2120">
        <v>148</v>
      </c>
      <c r="N2120" s="185"/>
      <c r="O2120" s="185"/>
      <c r="P2120" s="80"/>
      <c r="Q2120" s="80"/>
    </row>
    <row r="2121" spans="1:17" x14ac:dyDescent="0.2">
      <c r="A2121" t="s">
        <v>7</v>
      </c>
      <c r="B2121" s="56">
        <v>41674</v>
      </c>
      <c r="C2121" s="311">
        <v>0.3478472222222222</v>
      </c>
      <c r="D2121">
        <v>3.5760000000000001</v>
      </c>
      <c r="E2121">
        <v>12</v>
      </c>
      <c r="F2121">
        <v>9.9499999999999993</v>
      </c>
      <c r="G2121">
        <v>92.1</v>
      </c>
      <c r="H2121">
        <v>2795</v>
      </c>
      <c r="I2121">
        <v>7.84</v>
      </c>
      <c r="J2121">
        <v>152</v>
      </c>
      <c r="N2121" s="185"/>
      <c r="O2121" s="185"/>
      <c r="P2121" s="80"/>
      <c r="Q2121" s="80"/>
    </row>
    <row r="2122" spans="1:17" x14ac:dyDescent="0.2">
      <c r="B2122" s="56"/>
      <c r="C2122"/>
      <c r="D2122"/>
      <c r="E2122"/>
      <c r="F2122"/>
      <c r="G2122"/>
      <c r="H2122"/>
      <c r="I2122"/>
      <c r="J2122"/>
      <c r="N2122" s="185"/>
      <c r="O2122" s="185"/>
      <c r="P2122" s="80"/>
      <c r="Q2122" s="80"/>
    </row>
    <row r="2123" spans="1:17" x14ac:dyDescent="0.2">
      <c r="A2123" t="s">
        <v>36</v>
      </c>
      <c r="B2123" s="56">
        <v>41674</v>
      </c>
      <c r="C2123" s="311">
        <v>0.36940972222222218</v>
      </c>
      <c r="D2123">
        <v>0.20899999999999999</v>
      </c>
      <c r="E2123">
        <v>13.03</v>
      </c>
      <c r="F2123">
        <v>9.7200000000000006</v>
      </c>
      <c r="G2123">
        <v>92.3</v>
      </c>
      <c r="H2123">
        <v>3600</v>
      </c>
      <c r="I2123">
        <v>7.66</v>
      </c>
      <c r="J2123">
        <v>143</v>
      </c>
      <c r="K2123"/>
      <c r="M2123" s="80">
        <v>0.1</v>
      </c>
      <c r="N2123" s="185"/>
      <c r="O2123" s="185"/>
      <c r="P2123" s="80"/>
      <c r="Q2123" s="80"/>
    </row>
    <row r="2124" spans="1:17" x14ac:dyDescent="0.2">
      <c r="B2124" s="56"/>
      <c r="C2124" s="226"/>
      <c r="D2124"/>
      <c r="E2124"/>
      <c r="F2124"/>
      <c r="G2124"/>
      <c r="H2124"/>
      <c r="I2124"/>
      <c r="J2124"/>
      <c r="K2124"/>
      <c r="N2124" s="185"/>
      <c r="O2124" s="185"/>
      <c r="P2124" s="80"/>
      <c r="Q2124" s="80"/>
    </row>
    <row r="2125" spans="1:17" x14ac:dyDescent="0.2">
      <c r="A2125" t="s">
        <v>72</v>
      </c>
      <c r="B2125" s="56">
        <v>41674</v>
      </c>
      <c r="C2125" s="311">
        <v>0.29523148148148148</v>
      </c>
      <c r="D2125">
        <v>0.22</v>
      </c>
      <c r="E2125">
        <v>14.18</v>
      </c>
      <c r="F2125">
        <v>6.93</v>
      </c>
      <c r="G2125">
        <v>67.2</v>
      </c>
      <c r="H2125">
        <v>1493</v>
      </c>
      <c r="I2125">
        <v>7.59</v>
      </c>
      <c r="J2125">
        <v>170</v>
      </c>
      <c r="K2125"/>
      <c r="M2125" s="80">
        <v>0.3</v>
      </c>
      <c r="N2125" s="185"/>
      <c r="O2125" s="185"/>
      <c r="P2125" s="80"/>
      <c r="Q2125" s="80"/>
    </row>
    <row r="2126" spans="1:17" x14ac:dyDescent="0.2">
      <c r="A2126" t="s">
        <v>72</v>
      </c>
      <c r="B2126" s="56">
        <v>41674</v>
      </c>
      <c r="C2126" s="311">
        <v>0.29577546296296298</v>
      </c>
      <c r="D2126">
        <v>0.47799999999999998</v>
      </c>
      <c r="E2126">
        <v>14.16</v>
      </c>
      <c r="F2126">
        <v>7.88</v>
      </c>
      <c r="G2126">
        <v>76.3</v>
      </c>
      <c r="H2126">
        <v>1503</v>
      </c>
      <c r="I2126">
        <v>7.57</v>
      </c>
      <c r="J2126">
        <v>184</v>
      </c>
      <c r="K2126"/>
      <c r="N2126" s="185"/>
      <c r="O2126" s="185"/>
      <c r="P2126" s="80"/>
      <c r="Q2126" s="80"/>
    </row>
    <row r="2127" spans="1:17" x14ac:dyDescent="0.2">
      <c r="A2127" t="s">
        <v>72</v>
      </c>
      <c r="B2127" s="56">
        <v>41674</v>
      </c>
      <c r="C2127" s="311">
        <v>0.29546296296296298</v>
      </c>
      <c r="D2127">
        <v>0.79200000000000004</v>
      </c>
      <c r="E2127">
        <v>14.15</v>
      </c>
      <c r="F2127">
        <v>6.92</v>
      </c>
      <c r="G2127">
        <v>67</v>
      </c>
      <c r="H2127">
        <v>1503</v>
      </c>
      <c r="I2127">
        <v>7.59</v>
      </c>
      <c r="J2127">
        <v>168</v>
      </c>
      <c r="K2127"/>
      <c r="N2127" s="185"/>
      <c r="O2127" s="185"/>
      <c r="P2127" s="80"/>
      <c r="Q2127" s="80"/>
    </row>
    <row r="2128" spans="1:17" x14ac:dyDescent="0.2">
      <c r="B2128" s="56"/>
      <c r="C2128" s="226"/>
      <c r="D2128"/>
      <c r="E2128"/>
      <c r="F2128"/>
      <c r="G2128"/>
      <c r="H2128"/>
      <c r="I2128"/>
      <c r="J2128"/>
      <c r="K2128"/>
      <c r="N2128" s="185"/>
      <c r="O2128" s="185"/>
      <c r="P2128" s="80"/>
      <c r="Q2128" s="80"/>
    </row>
    <row r="2129" spans="1:17" x14ac:dyDescent="0.2">
      <c r="A2129" s="161" t="s">
        <v>55</v>
      </c>
      <c r="B2129" s="56">
        <v>41674</v>
      </c>
      <c r="C2129" s="311">
        <v>0.52984953703703697</v>
      </c>
      <c r="D2129">
        <v>0.08</v>
      </c>
      <c r="E2129">
        <v>16.64</v>
      </c>
      <c r="F2129">
        <v>11.05</v>
      </c>
      <c r="G2129">
        <v>149.6</v>
      </c>
      <c r="H2129">
        <v>69897</v>
      </c>
      <c r="I2129">
        <v>8.3000000000000007</v>
      </c>
      <c r="J2129">
        <v>53</v>
      </c>
      <c r="K2129"/>
      <c r="M2129" s="80">
        <v>1.2</v>
      </c>
      <c r="N2129" s="267">
        <v>21.909599999999998</v>
      </c>
      <c r="O2129" s="268">
        <v>33.490799999999993</v>
      </c>
      <c r="P2129" s="155">
        <v>1.7777777777777779</v>
      </c>
      <c r="Q2129" s="155">
        <v>1.6590909090909092</v>
      </c>
    </row>
    <row r="2130" spans="1:17" x14ac:dyDescent="0.2">
      <c r="A2130" s="161" t="s">
        <v>55</v>
      </c>
      <c r="B2130" s="56">
        <v>41674</v>
      </c>
      <c r="C2130" s="311">
        <v>0.52953703703703703</v>
      </c>
      <c r="D2130">
        <v>0.97499999999999998</v>
      </c>
      <c r="E2130">
        <v>15.19</v>
      </c>
      <c r="F2130">
        <v>11.16</v>
      </c>
      <c r="G2130">
        <v>146.9</v>
      </c>
      <c r="H2130">
        <v>69821</v>
      </c>
      <c r="I2130">
        <v>8.32</v>
      </c>
      <c r="J2130">
        <v>52</v>
      </c>
      <c r="K2130"/>
      <c r="Q2130" s="80"/>
    </row>
    <row r="2131" spans="1:17" x14ac:dyDescent="0.2">
      <c r="A2131" s="161" t="s">
        <v>55</v>
      </c>
      <c r="B2131" s="56">
        <v>41674</v>
      </c>
      <c r="C2131" s="311">
        <v>0.52893518518518523</v>
      </c>
      <c r="D2131">
        <v>2.0169999999999999</v>
      </c>
      <c r="E2131">
        <v>14.93</v>
      </c>
      <c r="F2131">
        <v>9</v>
      </c>
      <c r="G2131">
        <v>117.9</v>
      </c>
      <c r="H2131">
        <v>69886</v>
      </c>
      <c r="I2131">
        <v>8.2799999999999994</v>
      </c>
      <c r="J2131">
        <v>47</v>
      </c>
      <c r="K2131"/>
      <c r="Q2131" s="80"/>
    </row>
    <row r="2132" spans="1:17" x14ac:dyDescent="0.2">
      <c r="A2132" s="161" t="s">
        <v>55</v>
      </c>
      <c r="B2132" s="56">
        <v>41674</v>
      </c>
      <c r="C2132" s="311">
        <v>0.5285185185185185</v>
      </c>
      <c r="D2132">
        <v>3.073</v>
      </c>
      <c r="E2132">
        <v>14.88</v>
      </c>
      <c r="F2132">
        <v>8.61</v>
      </c>
      <c r="G2132">
        <v>112.7</v>
      </c>
      <c r="H2132">
        <v>69928</v>
      </c>
      <c r="I2132">
        <v>8.27</v>
      </c>
      <c r="J2132">
        <v>46</v>
      </c>
      <c r="K2132"/>
      <c r="P2132" s="80"/>
      <c r="Q2132" s="80"/>
    </row>
    <row r="2133" spans="1:17" x14ac:dyDescent="0.2">
      <c r="A2133" s="161" t="s">
        <v>55</v>
      </c>
      <c r="B2133" s="56">
        <v>41674</v>
      </c>
      <c r="C2133" s="311">
        <v>0.52788194444444447</v>
      </c>
      <c r="D2133">
        <v>3.9830000000000001</v>
      </c>
      <c r="E2133">
        <v>14.86</v>
      </c>
      <c r="F2133">
        <v>7.81</v>
      </c>
      <c r="G2133">
        <v>102.2</v>
      </c>
      <c r="H2133">
        <v>69992</v>
      </c>
      <c r="I2133">
        <v>8.27</v>
      </c>
      <c r="J2133">
        <v>42</v>
      </c>
      <c r="K2133"/>
      <c r="P2133" s="80"/>
      <c r="Q2133" s="80"/>
    </row>
    <row r="2134" spans="1:17" x14ac:dyDescent="0.2">
      <c r="A2134" s="161" t="s">
        <v>55</v>
      </c>
      <c r="B2134" s="56">
        <v>41674</v>
      </c>
      <c r="C2134" s="311">
        <v>0.52731481481481479</v>
      </c>
      <c r="D2134">
        <v>5.01</v>
      </c>
      <c r="E2134">
        <v>14.83</v>
      </c>
      <c r="F2134">
        <v>5.72</v>
      </c>
      <c r="G2134">
        <v>74.900000000000006</v>
      </c>
      <c r="H2134">
        <v>70267</v>
      </c>
      <c r="I2134">
        <v>8.18</v>
      </c>
      <c r="J2134">
        <v>37</v>
      </c>
      <c r="K2134"/>
      <c r="P2134" s="80"/>
      <c r="Q2134" s="80"/>
    </row>
    <row r="2135" spans="1:17" x14ac:dyDescent="0.2">
      <c r="A2135" s="161" t="s">
        <v>55</v>
      </c>
      <c r="B2135" s="56">
        <v>41674</v>
      </c>
      <c r="C2135" s="311">
        <v>0.52541666666666664</v>
      </c>
      <c r="D2135">
        <v>5.98</v>
      </c>
      <c r="E2135">
        <v>14.66</v>
      </c>
      <c r="F2135">
        <v>0.38</v>
      </c>
      <c r="G2135">
        <v>5</v>
      </c>
      <c r="H2135">
        <v>70785</v>
      </c>
      <c r="I2135">
        <v>8.07</v>
      </c>
      <c r="J2135">
        <v>-168</v>
      </c>
      <c r="K2135"/>
      <c r="N2135" s="185"/>
      <c r="O2135" s="185"/>
      <c r="P2135" s="80"/>
      <c r="Q2135" s="80"/>
    </row>
    <row r="2136" spans="1:17" x14ac:dyDescent="0.2">
      <c r="A2136" s="161" t="s">
        <v>55</v>
      </c>
      <c r="B2136" s="56">
        <v>41674</v>
      </c>
      <c r="C2136" s="311">
        <v>0.52490740740740738</v>
      </c>
      <c r="D2136">
        <v>7.0069999999999997</v>
      </c>
      <c r="E2136">
        <v>14.65</v>
      </c>
      <c r="F2136">
        <v>0.16</v>
      </c>
      <c r="G2136">
        <v>2.1</v>
      </c>
      <c r="H2136">
        <v>70818</v>
      </c>
      <c r="I2136">
        <v>8.06</v>
      </c>
      <c r="J2136">
        <v>-263</v>
      </c>
      <c r="K2136"/>
      <c r="N2136" s="185"/>
      <c r="O2136" s="185"/>
      <c r="P2136" s="80"/>
      <c r="Q2136" s="80"/>
    </row>
    <row r="2137" spans="1:17" x14ac:dyDescent="0.2">
      <c r="A2137" s="161" t="s">
        <v>55</v>
      </c>
      <c r="B2137" s="56">
        <v>41674</v>
      </c>
      <c r="C2137" s="311">
        <v>0.52444444444444438</v>
      </c>
      <c r="D2137">
        <v>8.06</v>
      </c>
      <c r="E2137">
        <v>14.67</v>
      </c>
      <c r="F2137">
        <v>0.16</v>
      </c>
      <c r="G2137">
        <v>2.1</v>
      </c>
      <c r="H2137">
        <v>70831</v>
      </c>
      <c r="I2137">
        <v>8.0500000000000007</v>
      </c>
      <c r="J2137">
        <v>-271</v>
      </c>
      <c r="K2137"/>
      <c r="N2137" s="185"/>
      <c r="O2137" s="185"/>
      <c r="P2137" s="80"/>
      <c r="Q2137" s="80"/>
    </row>
    <row r="2138" spans="1:17" x14ac:dyDescent="0.2">
      <c r="A2138" s="161" t="s">
        <v>55</v>
      </c>
      <c r="B2138" s="56">
        <v>41674</v>
      </c>
      <c r="C2138" s="311">
        <v>0.52405092592592595</v>
      </c>
      <c r="D2138">
        <v>9.0860000000000003</v>
      </c>
      <c r="E2138">
        <v>14.67</v>
      </c>
      <c r="F2138">
        <v>0.17</v>
      </c>
      <c r="G2138">
        <v>2.2000000000000002</v>
      </c>
      <c r="H2138">
        <v>70820</v>
      </c>
      <c r="I2138">
        <v>8.0500000000000007</v>
      </c>
      <c r="J2138">
        <v>-266</v>
      </c>
      <c r="K2138"/>
      <c r="N2138" s="185"/>
      <c r="O2138" s="185"/>
      <c r="P2138" s="80"/>
      <c r="Q2138" s="80"/>
    </row>
    <row r="2139" spans="1:17" x14ac:dyDescent="0.2">
      <c r="A2139" s="161" t="s">
        <v>55</v>
      </c>
      <c r="B2139" s="56">
        <v>41674</v>
      </c>
      <c r="C2139" s="311">
        <v>0.52354166666666668</v>
      </c>
      <c r="D2139">
        <v>9.9359999999999999</v>
      </c>
      <c r="E2139">
        <v>14.67</v>
      </c>
      <c r="F2139">
        <v>0.19</v>
      </c>
      <c r="G2139">
        <v>2.4</v>
      </c>
      <c r="H2139">
        <v>70797</v>
      </c>
      <c r="I2139">
        <v>8.0500000000000007</v>
      </c>
      <c r="J2139">
        <v>-257</v>
      </c>
      <c r="K2139"/>
      <c r="N2139" s="185"/>
      <c r="O2139" s="185"/>
      <c r="P2139" s="80"/>
      <c r="Q2139" s="80"/>
    </row>
    <row r="2140" spans="1:17" x14ac:dyDescent="0.2">
      <c r="A2140" s="161" t="s">
        <v>55</v>
      </c>
      <c r="B2140" s="56">
        <v>41674</v>
      </c>
      <c r="C2140" s="311">
        <v>0.52309027777777783</v>
      </c>
      <c r="D2140">
        <v>10.91</v>
      </c>
      <c r="E2140">
        <v>14.67</v>
      </c>
      <c r="F2140">
        <v>0.22</v>
      </c>
      <c r="G2140">
        <v>2.8</v>
      </c>
      <c r="H2140">
        <v>70777</v>
      </c>
      <c r="I2140">
        <v>8.0500000000000007</v>
      </c>
      <c r="J2140">
        <v>-249</v>
      </c>
      <c r="K2140"/>
      <c r="N2140" s="185"/>
      <c r="O2140" s="185"/>
      <c r="P2140" s="80"/>
      <c r="Q2140" s="80"/>
    </row>
    <row r="2141" spans="1:17" x14ac:dyDescent="0.2">
      <c r="A2141" s="161" t="s">
        <v>55</v>
      </c>
      <c r="B2141" s="56">
        <v>41674</v>
      </c>
      <c r="C2141" s="311">
        <v>0.52268518518518514</v>
      </c>
      <c r="D2141">
        <v>11.951000000000001</v>
      </c>
      <c r="E2141">
        <v>14.67</v>
      </c>
      <c r="F2141">
        <v>0.33</v>
      </c>
      <c r="G2141">
        <v>4.4000000000000004</v>
      </c>
      <c r="H2141">
        <v>70756</v>
      </c>
      <c r="I2141">
        <v>8.0500000000000007</v>
      </c>
      <c r="J2141">
        <v>-251</v>
      </c>
      <c r="K2141"/>
      <c r="N2141" s="185"/>
      <c r="O2141" s="185"/>
      <c r="P2141" s="80"/>
      <c r="Q2141" s="80"/>
    </row>
    <row r="2142" spans="1:17" x14ac:dyDescent="0.2">
      <c r="A2142" s="161" t="s">
        <v>55</v>
      </c>
      <c r="B2142" s="56">
        <v>41674</v>
      </c>
      <c r="C2142" s="311">
        <v>0.52214120370370376</v>
      </c>
      <c r="D2142">
        <v>13.010999999999999</v>
      </c>
      <c r="E2142">
        <v>14.67</v>
      </c>
      <c r="F2142">
        <v>0.22</v>
      </c>
      <c r="G2142">
        <v>2.9</v>
      </c>
      <c r="H2142">
        <v>70725</v>
      </c>
      <c r="I2142">
        <v>8.0500000000000007</v>
      </c>
      <c r="J2142">
        <v>-248</v>
      </c>
      <c r="K2142"/>
      <c r="N2142" s="185"/>
      <c r="O2142" s="185"/>
      <c r="P2142" s="80"/>
      <c r="Q2142" s="80"/>
    </row>
    <row r="2143" spans="1:17" x14ac:dyDescent="0.2">
      <c r="A2143" s="161" t="s">
        <v>55</v>
      </c>
      <c r="B2143" s="56">
        <v>41674</v>
      </c>
      <c r="C2143" s="311">
        <v>0.52180555555555552</v>
      </c>
      <c r="D2143">
        <v>13.275</v>
      </c>
      <c r="E2143">
        <v>14.67</v>
      </c>
      <c r="F2143">
        <v>0.24</v>
      </c>
      <c r="G2143">
        <v>3.2</v>
      </c>
      <c r="H2143">
        <v>70704</v>
      </c>
      <c r="I2143">
        <v>8.0500000000000007</v>
      </c>
      <c r="J2143">
        <v>-245</v>
      </c>
      <c r="K2143"/>
      <c r="N2143" s="185"/>
      <c r="O2143" s="185"/>
      <c r="P2143" s="80"/>
      <c r="Q2143" s="80"/>
    </row>
    <row r="2144" spans="1:17" x14ac:dyDescent="0.2">
      <c r="B2144" s="56"/>
      <c r="C2144" s="226"/>
      <c r="D2144"/>
      <c r="E2144"/>
      <c r="F2144"/>
      <c r="G2144"/>
      <c r="H2144"/>
      <c r="I2144"/>
      <c r="J2144"/>
      <c r="K2144"/>
      <c r="N2144" s="185"/>
      <c r="O2144" s="185"/>
      <c r="P2144" s="80"/>
      <c r="Q2144" s="80"/>
    </row>
    <row r="2145" spans="1:17" x14ac:dyDescent="0.2">
      <c r="A2145" s="161" t="s">
        <v>58</v>
      </c>
      <c r="B2145" s="56">
        <v>41674</v>
      </c>
      <c r="C2145" s="311">
        <v>0.49538194444444444</v>
      </c>
      <c r="D2145">
        <v>0.25900000000000001</v>
      </c>
      <c r="E2145">
        <v>15.59</v>
      </c>
      <c r="F2145">
        <v>9.5299999999999994</v>
      </c>
      <c r="G2145">
        <v>126.2</v>
      </c>
      <c r="H2145">
        <v>69475</v>
      </c>
      <c r="I2145">
        <v>8.2799999999999994</v>
      </c>
      <c r="J2145">
        <v>101</v>
      </c>
      <c r="K2145"/>
      <c r="M2145" s="143">
        <v>1</v>
      </c>
      <c r="N2145" s="269">
        <v>6.1722000000000001</v>
      </c>
      <c r="O2145" s="267">
        <v>13.527799999999999</v>
      </c>
      <c r="P2145" s="155">
        <v>1.5</v>
      </c>
      <c r="Q2145" s="155">
        <v>1.3409090909090908</v>
      </c>
    </row>
    <row r="2146" spans="1:17" x14ac:dyDescent="0.2">
      <c r="A2146" s="161" t="s">
        <v>58</v>
      </c>
      <c r="B2146" s="56">
        <v>41674</v>
      </c>
      <c r="C2146" s="311">
        <v>0.49519675925925927</v>
      </c>
      <c r="D2146">
        <v>0.97799999999999998</v>
      </c>
      <c r="E2146">
        <v>15.01</v>
      </c>
      <c r="F2146">
        <v>9.4600000000000009</v>
      </c>
      <c r="G2146">
        <v>123.8</v>
      </c>
      <c r="H2146">
        <v>69238</v>
      </c>
      <c r="I2146">
        <v>8.2899999999999991</v>
      </c>
      <c r="J2146">
        <v>105</v>
      </c>
      <c r="K2146"/>
    </row>
    <row r="2147" spans="1:17" x14ac:dyDescent="0.2">
      <c r="A2147" s="161" t="s">
        <v>58</v>
      </c>
      <c r="B2147" s="56">
        <v>41674</v>
      </c>
      <c r="C2147" s="311">
        <v>0.49452546296296296</v>
      </c>
      <c r="D2147">
        <v>1.9990000000000001</v>
      </c>
      <c r="E2147">
        <v>14.87</v>
      </c>
      <c r="F2147">
        <v>8.2899999999999991</v>
      </c>
      <c r="G2147">
        <v>108.1</v>
      </c>
      <c r="H2147">
        <v>69255</v>
      </c>
      <c r="I2147">
        <v>8.27</v>
      </c>
      <c r="J2147">
        <v>105</v>
      </c>
      <c r="K2147"/>
      <c r="P2147" s="80"/>
      <c r="Q2147" s="80"/>
    </row>
    <row r="2148" spans="1:17" x14ac:dyDescent="0.2">
      <c r="A2148" s="161" t="s">
        <v>58</v>
      </c>
      <c r="B2148" s="56">
        <v>41674</v>
      </c>
      <c r="C2148" s="311">
        <v>0.4942361111111111</v>
      </c>
      <c r="D2148">
        <v>3.0150000000000001</v>
      </c>
      <c r="E2148">
        <v>14.83</v>
      </c>
      <c r="F2148">
        <v>7.91</v>
      </c>
      <c r="G2148">
        <v>103.1</v>
      </c>
      <c r="H2148">
        <v>69266</v>
      </c>
      <c r="I2148">
        <v>8.26</v>
      </c>
      <c r="J2148">
        <v>105</v>
      </c>
      <c r="K2148"/>
      <c r="P2148" s="80"/>
      <c r="Q2148" s="80"/>
    </row>
    <row r="2149" spans="1:17" x14ac:dyDescent="0.2">
      <c r="A2149" s="161" t="s">
        <v>58</v>
      </c>
      <c r="B2149" s="56">
        <v>41674</v>
      </c>
      <c r="C2149" s="311">
        <v>0.49390046296296292</v>
      </c>
      <c r="D2149">
        <v>4.0129999999999999</v>
      </c>
      <c r="E2149">
        <v>14.81</v>
      </c>
      <c r="F2149">
        <v>7.68</v>
      </c>
      <c r="G2149">
        <v>100.1</v>
      </c>
      <c r="H2149">
        <v>69289</v>
      </c>
      <c r="I2149">
        <v>8.26</v>
      </c>
      <c r="J2149">
        <v>105</v>
      </c>
      <c r="K2149"/>
      <c r="P2149" s="80"/>
      <c r="Q2149" s="80"/>
    </row>
    <row r="2150" spans="1:17" x14ac:dyDescent="0.2">
      <c r="A2150" s="161" t="s">
        <v>58</v>
      </c>
      <c r="B2150" s="56">
        <v>41674</v>
      </c>
      <c r="C2150" s="311">
        <v>0.4934027777777778</v>
      </c>
      <c r="D2150">
        <v>5.048</v>
      </c>
      <c r="E2150">
        <v>14.82</v>
      </c>
      <c r="F2150">
        <v>7.63</v>
      </c>
      <c r="G2150">
        <v>99.5</v>
      </c>
      <c r="H2150">
        <v>69309</v>
      </c>
      <c r="I2150">
        <v>8.25</v>
      </c>
      <c r="J2150">
        <v>104</v>
      </c>
      <c r="K2150"/>
      <c r="N2150" s="185"/>
      <c r="O2150" s="185"/>
      <c r="P2150" s="80"/>
      <c r="Q2150" s="80"/>
    </row>
    <row r="2151" spans="1:17" x14ac:dyDescent="0.2">
      <c r="A2151" s="161" t="s">
        <v>58</v>
      </c>
      <c r="B2151" s="56">
        <v>41674</v>
      </c>
      <c r="C2151" s="311">
        <v>0.49277777777777776</v>
      </c>
      <c r="D2151">
        <v>6.0039999999999996</v>
      </c>
      <c r="E2151">
        <v>14.82</v>
      </c>
      <c r="F2151">
        <v>7.52</v>
      </c>
      <c r="G2151">
        <v>98</v>
      </c>
      <c r="H2151">
        <v>69333</v>
      </c>
      <c r="I2151">
        <v>8.25</v>
      </c>
      <c r="J2151">
        <v>104</v>
      </c>
      <c r="K2151"/>
      <c r="N2151" s="185"/>
      <c r="O2151" s="185"/>
      <c r="P2151" s="80"/>
      <c r="Q2151" s="80"/>
    </row>
    <row r="2152" spans="1:17" x14ac:dyDescent="0.2">
      <c r="A2152" s="161" t="s">
        <v>58</v>
      </c>
      <c r="B2152" s="56">
        <v>41674</v>
      </c>
      <c r="C2152" s="311">
        <v>0.49230324074074078</v>
      </c>
      <c r="D2152">
        <v>6.9539999999999997</v>
      </c>
      <c r="E2152">
        <v>14.83</v>
      </c>
      <c r="F2152">
        <v>7.3</v>
      </c>
      <c r="G2152">
        <v>95.1</v>
      </c>
      <c r="H2152">
        <v>69373</v>
      </c>
      <c r="I2152">
        <v>8.25</v>
      </c>
      <c r="J2152">
        <v>104</v>
      </c>
      <c r="K2152"/>
      <c r="N2152" s="185"/>
      <c r="O2152" s="185"/>
      <c r="P2152" s="80"/>
      <c r="Q2152" s="80"/>
    </row>
    <row r="2153" spans="1:17" x14ac:dyDescent="0.2">
      <c r="A2153" s="161" t="s">
        <v>58</v>
      </c>
      <c r="B2153" s="56">
        <v>41674</v>
      </c>
      <c r="C2153" s="311">
        <v>0.49178240740740736</v>
      </c>
      <c r="D2153">
        <v>7.992</v>
      </c>
      <c r="E2153">
        <v>14.87</v>
      </c>
      <c r="F2153">
        <v>6.89</v>
      </c>
      <c r="G2153">
        <v>90</v>
      </c>
      <c r="H2153">
        <v>69461</v>
      </c>
      <c r="I2153">
        <v>8.24</v>
      </c>
      <c r="J2153">
        <v>103</v>
      </c>
      <c r="K2153"/>
      <c r="N2153" s="185"/>
      <c r="O2153" s="185"/>
      <c r="P2153" s="80"/>
      <c r="Q2153" s="80"/>
    </row>
    <row r="2154" spans="1:17" x14ac:dyDescent="0.2">
      <c r="A2154" s="161" t="s">
        <v>58</v>
      </c>
      <c r="B2154" s="56">
        <v>41674</v>
      </c>
      <c r="C2154" s="311">
        <v>0.49084490740740744</v>
      </c>
      <c r="D2154">
        <v>9.0340000000000007</v>
      </c>
      <c r="E2154">
        <v>15.02</v>
      </c>
      <c r="F2154">
        <v>5.86</v>
      </c>
      <c r="G2154">
        <v>76.8</v>
      </c>
      <c r="H2154">
        <v>69751</v>
      </c>
      <c r="I2154">
        <v>8.19</v>
      </c>
      <c r="J2154">
        <v>101</v>
      </c>
      <c r="K2154"/>
      <c r="N2154" s="185"/>
      <c r="O2154" s="185"/>
      <c r="P2154" s="80"/>
      <c r="Q2154" s="80"/>
    </row>
    <row r="2155" spans="1:17" x14ac:dyDescent="0.2">
      <c r="A2155" s="161" t="s">
        <v>58</v>
      </c>
      <c r="B2155" s="56">
        <v>41674</v>
      </c>
      <c r="C2155" s="311">
        <v>0.4893865740740741</v>
      </c>
      <c r="D2155">
        <v>9.9139999999999997</v>
      </c>
      <c r="E2155">
        <v>15.06</v>
      </c>
      <c r="F2155">
        <v>4.41</v>
      </c>
      <c r="G2155">
        <v>57.9</v>
      </c>
      <c r="H2155">
        <v>69851</v>
      </c>
      <c r="I2155">
        <v>8.17</v>
      </c>
      <c r="J2155">
        <v>91</v>
      </c>
      <c r="K2155"/>
      <c r="N2155" s="185"/>
      <c r="O2155" s="185"/>
      <c r="P2155" s="80"/>
      <c r="Q2155" s="80"/>
    </row>
    <row r="2156" spans="1:17" x14ac:dyDescent="0.2">
      <c r="A2156" s="161" t="s">
        <v>58</v>
      </c>
      <c r="B2156" s="56">
        <v>41674</v>
      </c>
      <c r="C2156" s="311">
        <v>0.4889236111111111</v>
      </c>
      <c r="D2156">
        <v>10.954000000000001</v>
      </c>
      <c r="E2156">
        <v>15.07</v>
      </c>
      <c r="F2156">
        <v>4.34</v>
      </c>
      <c r="G2156">
        <v>57</v>
      </c>
      <c r="H2156">
        <v>69847</v>
      </c>
      <c r="I2156">
        <v>8.17</v>
      </c>
      <c r="J2156">
        <v>80</v>
      </c>
      <c r="K2156"/>
      <c r="N2156" s="185"/>
      <c r="O2156" s="185"/>
      <c r="P2156" s="80"/>
      <c r="Q2156" s="80"/>
    </row>
    <row r="2157" spans="1:17" x14ac:dyDescent="0.2">
      <c r="A2157" s="161" t="s">
        <v>58</v>
      </c>
      <c r="B2157" s="56">
        <v>41674</v>
      </c>
      <c r="C2157" s="311">
        <v>0.4886921296296296</v>
      </c>
      <c r="D2157">
        <v>11.199</v>
      </c>
      <c r="E2157">
        <v>15.07</v>
      </c>
      <c r="F2157">
        <v>4.3899999999999997</v>
      </c>
      <c r="G2157">
        <v>57.6</v>
      </c>
      <c r="H2157">
        <v>69841</v>
      </c>
      <c r="I2157">
        <v>8.17</v>
      </c>
      <c r="J2157">
        <v>85</v>
      </c>
      <c r="K2157"/>
      <c r="N2157" s="185"/>
      <c r="O2157" s="185"/>
      <c r="P2157" s="80"/>
      <c r="Q2157" s="80"/>
    </row>
    <row r="2158" spans="1:17" x14ac:dyDescent="0.2">
      <c r="B2158" s="56"/>
      <c r="C2158" s="226"/>
      <c r="D2158"/>
      <c r="E2158"/>
      <c r="F2158"/>
      <c r="G2158"/>
      <c r="H2158"/>
      <c r="I2158"/>
      <c r="J2158"/>
      <c r="K2158"/>
      <c r="N2158" s="185"/>
      <c r="O2158" s="185"/>
      <c r="P2158" s="80"/>
      <c r="Q2158" s="80"/>
    </row>
    <row r="2159" spans="1:17" x14ac:dyDescent="0.2">
      <c r="A2159" t="s">
        <v>61</v>
      </c>
      <c r="B2159" s="56">
        <v>41674</v>
      </c>
      <c r="C2159" s="311">
        <v>0.47068287037037032</v>
      </c>
      <c r="D2159">
        <v>0.214</v>
      </c>
      <c r="E2159">
        <v>15.64</v>
      </c>
      <c r="F2159">
        <v>9.86</v>
      </c>
      <c r="G2159">
        <v>130.6</v>
      </c>
      <c r="H2159">
        <v>69367</v>
      </c>
      <c r="I2159">
        <v>8.27</v>
      </c>
      <c r="J2159">
        <v>106</v>
      </c>
      <c r="K2159"/>
      <c r="M2159" s="80">
        <v>1.3</v>
      </c>
      <c r="N2159" s="267">
        <v>16.951599999999999</v>
      </c>
      <c r="O2159" s="267">
        <v>30.302399999999999</v>
      </c>
      <c r="P2159" s="155">
        <v>1.3703703703703702</v>
      </c>
      <c r="Q2159" s="155">
        <v>1.6500000000000001</v>
      </c>
    </row>
    <row r="2160" spans="1:17" x14ac:dyDescent="0.2">
      <c r="A2160" t="s">
        <v>61</v>
      </c>
      <c r="B2160" s="56">
        <v>41674</v>
      </c>
      <c r="C2160" s="311">
        <v>0.47043981481481478</v>
      </c>
      <c r="D2160">
        <v>0.98399999999999999</v>
      </c>
      <c r="E2160">
        <v>15.13</v>
      </c>
      <c r="F2160">
        <v>9.61</v>
      </c>
      <c r="G2160">
        <v>126</v>
      </c>
      <c r="H2160">
        <v>69282</v>
      </c>
      <c r="I2160">
        <v>8.27</v>
      </c>
      <c r="J2160">
        <v>106</v>
      </c>
      <c r="K2160"/>
      <c r="Q2160" s="80"/>
    </row>
    <row r="2161" spans="1:17" x14ac:dyDescent="0.2">
      <c r="A2161" t="s">
        <v>61</v>
      </c>
      <c r="B2161" s="56">
        <v>41674</v>
      </c>
      <c r="C2161" s="311">
        <v>0.47005787037037039</v>
      </c>
      <c r="D2161">
        <v>2.0230000000000001</v>
      </c>
      <c r="E2161">
        <v>14.93</v>
      </c>
      <c r="F2161">
        <v>9.07</v>
      </c>
      <c r="G2161">
        <v>118.5</v>
      </c>
      <c r="H2161">
        <v>69276</v>
      </c>
      <c r="I2161">
        <v>8.26</v>
      </c>
      <c r="J2161">
        <v>107</v>
      </c>
      <c r="K2161"/>
      <c r="N2161" s="185"/>
      <c r="O2161" s="185"/>
      <c r="P2161" s="80"/>
      <c r="Q2161" s="80"/>
    </row>
    <row r="2162" spans="1:17" x14ac:dyDescent="0.2">
      <c r="A2162" t="s">
        <v>61</v>
      </c>
      <c r="B2162" s="56">
        <v>41674</v>
      </c>
      <c r="C2162" s="311">
        <v>0.46909722222222222</v>
      </c>
      <c r="D2162">
        <v>2.9809999999999999</v>
      </c>
      <c r="E2162">
        <v>14.89</v>
      </c>
      <c r="F2162">
        <v>8.61</v>
      </c>
      <c r="G2162">
        <v>112.3</v>
      </c>
      <c r="H2162">
        <v>69301</v>
      </c>
      <c r="I2162">
        <v>8.25</v>
      </c>
      <c r="J2162">
        <v>108</v>
      </c>
      <c r="K2162"/>
      <c r="N2162" s="185"/>
      <c r="O2162" s="185"/>
      <c r="P2162" s="80"/>
      <c r="Q2162" s="80"/>
    </row>
    <row r="2163" spans="1:17" x14ac:dyDescent="0.2">
      <c r="A2163" t="s">
        <v>61</v>
      </c>
      <c r="B2163" s="56">
        <v>41674</v>
      </c>
      <c r="C2163" s="311">
        <v>0.46832175925925923</v>
      </c>
      <c r="D2163">
        <v>4.0309999999999997</v>
      </c>
      <c r="E2163">
        <v>14.88</v>
      </c>
      <c r="F2163">
        <v>8.4</v>
      </c>
      <c r="G2163">
        <v>109.6</v>
      </c>
      <c r="H2163">
        <v>69323</v>
      </c>
      <c r="I2163">
        <v>8.25</v>
      </c>
      <c r="J2163">
        <v>110</v>
      </c>
      <c r="K2163"/>
      <c r="N2163" s="185"/>
      <c r="O2163" s="185"/>
      <c r="P2163" s="80"/>
      <c r="Q2163" s="80"/>
    </row>
    <row r="2164" spans="1:17" x14ac:dyDescent="0.2">
      <c r="A2164" t="s">
        <v>61</v>
      </c>
      <c r="B2164" s="56">
        <v>41674</v>
      </c>
      <c r="C2164" s="311">
        <v>0.46737268518518515</v>
      </c>
      <c r="D2164">
        <v>5.0259999999999998</v>
      </c>
      <c r="E2164">
        <v>14.88</v>
      </c>
      <c r="F2164">
        <v>8.1199999999999992</v>
      </c>
      <c r="G2164">
        <v>106</v>
      </c>
      <c r="H2164">
        <v>69362</v>
      </c>
      <c r="I2164">
        <v>8.24</v>
      </c>
      <c r="J2164">
        <v>109</v>
      </c>
      <c r="K2164"/>
      <c r="N2164" s="185"/>
      <c r="O2164" s="185"/>
      <c r="P2164" s="80"/>
      <c r="Q2164" s="80"/>
    </row>
    <row r="2165" spans="1:17" x14ac:dyDescent="0.2">
      <c r="A2165" t="s">
        <v>61</v>
      </c>
      <c r="B2165" s="56">
        <v>41674</v>
      </c>
      <c r="C2165" s="311">
        <v>0.46699074074074076</v>
      </c>
      <c r="D2165">
        <v>6.0010000000000003</v>
      </c>
      <c r="E2165">
        <v>14.9</v>
      </c>
      <c r="F2165">
        <v>7.81</v>
      </c>
      <c r="G2165">
        <v>101.9</v>
      </c>
      <c r="H2165">
        <v>69406</v>
      </c>
      <c r="I2165">
        <v>8.24</v>
      </c>
      <c r="J2165">
        <v>109</v>
      </c>
      <c r="K2165"/>
      <c r="N2165" s="185"/>
      <c r="O2165" s="185"/>
      <c r="P2165" s="80"/>
      <c r="Q2165" s="80"/>
    </row>
    <row r="2166" spans="1:17" x14ac:dyDescent="0.2">
      <c r="A2166" t="s">
        <v>61</v>
      </c>
      <c r="B2166" s="56">
        <v>41674</v>
      </c>
      <c r="C2166" s="311">
        <v>0.46638888888888891</v>
      </c>
      <c r="D2166">
        <v>7.0140000000000002</v>
      </c>
      <c r="E2166">
        <v>14.92</v>
      </c>
      <c r="F2166">
        <v>6.93</v>
      </c>
      <c r="G2166">
        <v>90.6</v>
      </c>
      <c r="H2166">
        <v>69507</v>
      </c>
      <c r="I2166">
        <v>8.2200000000000006</v>
      </c>
      <c r="J2166">
        <v>109</v>
      </c>
      <c r="K2166"/>
      <c r="N2166" s="185"/>
      <c r="O2166" s="185"/>
      <c r="P2166" s="80"/>
      <c r="Q2166" s="80"/>
    </row>
    <row r="2167" spans="1:17" x14ac:dyDescent="0.2">
      <c r="A2167" t="s">
        <v>61</v>
      </c>
      <c r="B2167" s="56">
        <v>41674</v>
      </c>
      <c r="C2167" s="311">
        <v>0.46591435185185182</v>
      </c>
      <c r="D2167">
        <v>7.9909999999999997</v>
      </c>
      <c r="E2167">
        <v>14.99</v>
      </c>
      <c r="F2167">
        <v>5.57</v>
      </c>
      <c r="G2167">
        <v>73</v>
      </c>
      <c r="H2167">
        <v>69676</v>
      </c>
      <c r="I2167">
        <v>8.18</v>
      </c>
      <c r="J2167">
        <v>109</v>
      </c>
      <c r="K2167"/>
      <c r="N2167" s="185"/>
      <c r="O2167" s="185"/>
      <c r="P2167" s="80"/>
      <c r="Q2167" s="80"/>
    </row>
    <row r="2168" spans="1:17" x14ac:dyDescent="0.2">
      <c r="A2168" t="s">
        <v>61</v>
      </c>
      <c r="B2168" s="56">
        <v>41674</v>
      </c>
      <c r="C2168" s="311">
        <v>0.4647337962962963</v>
      </c>
      <c r="D2168">
        <v>9.0150000000000006</v>
      </c>
      <c r="E2168">
        <v>15.05</v>
      </c>
      <c r="F2168">
        <v>4.3499999999999996</v>
      </c>
      <c r="G2168">
        <v>57.2</v>
      </c>
      <c r="H2168">
        <v>69878</v>
      </c>
      <c r="I2168">
        <v>8.14</v>
      </c>
      <c r="J2168">
        <v>109</v>
      </c>
      <c r="K2168"/>
      <c r="N2168" s="185"/>
      <c r="O2168" s="185"/>
      <c r="P2168" s="80"/>
      <c r="Q2168" s="80"/>
    </row>
    <row r="2169" spans="1:17" x14ac:dyDescent="0.2">
      <c r="A2169" t="s">
        <v>61</v>
      </c>
      <c r="B2169" s="56">
        <v>41674</v>
      </c>
      <c r="C2169" s="311">
        <v>0.46429398148148149</v>
      </c>
      <c r="D2169">
        <v>10.002000000000001</v>
      </c>
      <c r="E2169">
        <v>15.03</v>
      </c>
      <c r="F2169">
        <v>4.28</v>
      </c>
      <c r="G2169">
        <v>56.1</v>
      </c>
      <c r="H2169">
        <v>69917</v>
      </c>
      <c r="I2169">
        <v>8.14</v>
      </c>
      <c r="J2169">
        <v>108</v>
      </c>
      <c r="K2169"/>
      <c r="N2169" s="185"/>
      <c r="O2169" s="185"/>
      <c r="P2169" s="80"/>
      <c r="Q2169" s="80"/>
    </row>
    <row r="2170" spans="1:17" x14ac:dyDescent="0.2">
      <c r="A2170" t="s">
        <v>61</v>
      </c>
      <c r="B2170" s="56">
        <v>41674</v>
      </c>
      <c r="C2170" s="311">
        <v>0.46387731481481481</v>
      </c>
      <c r="D2170">
        <v>10.993</v>
      </c>
      <c r="E2170">
        <v>15.03</v>
      </c>
      <c r="F2170">
        <v>4.26</v>
      </c>
      <c r="G2170">
        <v>55.9</v>
      </c>
      <c r="H2170">
        <v>69936</v>
      </c>
      <c r="I2170">
        <v>8.1300000000000008</v>
      </c>
      <c r="J2170">
        <v>107</v>
      </c>
      <c r="K2170"/>
      <c r="N2170" s="185"/>
      <c r="O2170" s="185"/>
      <c r="P2170" s="80"/>
      <c r="Q2170" s="80"/>
    </row>
    <row r="2171" spans="1:17" x14ac:dyDescent="0.2">
      <c r="A2171" t="s">
        <v>61</v>
      </c>
      <c r="B2171" s="56">
        <v>41674</v>
      </c>
      <c r="C2171" s="311">
        <v>0.46356481481481482</v>
      </c>
      <c r="D2171">
        <v>12.003</v>
      </c>
      <c r="E2171">
        <v>15.03</v>
      </c>
      <c r="F2171">
        <v>4.25</v>
      </c>
      <c r="G2171">
        <v>55.8</v>
      </c>
      <c r="H2171">
        <v>69953</v>
      </c>
      <c r="I2171">
        <v>8.1300000000000008</v>
      </c>
      <c r="J2171">
        <v>106</v>
      </c>
      <c r="K2171"/>
      <c r="N2171" s="185"/>
      <c r="O2171" s="185"/>
      <c r="P2171" s="80"/>
      <c r="Q2171" s="80"/>
    </row>
    <row r="2172" spans="1:17" x14ac:dyDescent="0.2">
      <c r="A2172" t="s">
        <v>61</v>
      </c>
      <c r="B2172" s="56">
        <v>41674</v>
      </c>
      <c r="C2172" s="311">
        <v>0.46314814814814814</v>
      </c>
      <c r="D2172">
        <v>12.968</v>
      </c>
      <c r="E2172">
        <v>15.03</v>
      </c>
      <c r="F2172">
        <v>4.26</v>
      </c>
      <c r="G2172">
        <v>56</v>
      </c>
      <c r="H2172">
        <v>69973</v>
      </c>
      <c r="I2172">
        <v>8.1300000000000008</v>
      </c>
      <c r="J2172">
        <v>104</v>
      </c>
      <c r="K2172"/>
      <c r="N2172" s="185"/>
      <c r="O2172" s="185"/>
      <c r="P2172" s="80"/>
      <c r="Q2172" s="80"/>
    </row>
    <row r="2173" spans="1:17" x14ac:dyDescent="0.2">
      <c r="A2173" t="s">
        <v>61</v>
      </c>
      <c r="B2173" s="56">
        <v>41674</v>
      </c>
      <c r="C2173" s="311">
        <v>0.46255787037037038</v>
      </c>
      <c r="D2173">
        <v>13.177</v>
      </c>
      <c r="E2173">
        <v>15.03</v>
      </c>
      <c r="F2173">
        <v>4.26</v>
      </c>
      <c r="G2173">
        <v>56</v>
      </c>
      <c r="H2173">
        <v>70007</v>
      </c>
      <c r="I2173">
        <v>8.1300000000000008</v>
      </c>
      <c r="J2173">
        <v>100</v>
      </c>
      <c r="K2173"/>
      <c r="N2173" s="185"/>
      <c r="O2173" s="185"/>
      <c r="P2173" s="80"/>
      <c r="Q2173" s="80"/>
    </row>
    <row r="2174" spans="1:17" x14ac:dyDescent="0.2">
      <c r="B2174" s="56"/>
      <c r="C2174" s="226"/>
      <c r="D2174"/>
      <c r="E2174"/>
      <c r="F2174"/>
      <c r="G2174"/>
      <c r="H2174"/>
      <c r="I2174"/>
      <c r="J2174"/>
      <c r="K2174"/>
      <c r="N2174" s="185"/>
      <c r="O2174" s="185"/>
      <c r="P2174" s="80"/>
      <c r="Q2174" s="80"/>
    </row>
    <row r="2175" spans="1:17" x14ac:dyDescent="0.2">
      <c r="B2175" s="56"/>
      <c r="C2175" s="226"/>
      <c r="D2175"/>
      <c r="E2175"/>
      <c r="F2175"/>
      <c r="G2175"/>
      <c r="H2175"/>
      <c r="I2175"/>
      <c r="J2175"/>
      <c r="K2175"/>
      <c r="N2175" s="185"/>
      <c r="O2175" s="185"/>
      <c r="P2175" s="80"/>
      <c r="Q2175" s="80"/>
    </row>
    <row r="2176" spans="1:17" x14ac:dyDescent="0.2">
      <c r="A2176" t="s">
        <v>7</v>
      </c>
      <c r="B2176" s="56">
        <v>41787</v>
      </c>
      <c r="C2176" s="311">
        <v>0.35784722222222221</v>
      </c>
      <c r="D2176">
        <v>0.1</v>
      </c>
      <c r="E2176">
        <v>26.84</v>
      </c>
      <c r="F2176">
        <v>6.02</v>
      </c>
      <c r="G2176">
        <v>75.599999999999994</v>
      </c>
      <c r="H2176">
        <v>2134</v>
      </c>
      <c r="I2176">
        <v>7.68</v>
      </c>
      <c r="J2176">
        <v>186</v>
      </c>
      <c r="K2176"/>
      <c r="L2176"/>
      <c r="M2176">
        <v>0.1</v>
      </c>
      <c r="N2176" s="185"/>
      <c r="O2176" s="185"/>
      <c r="P2176" s="80"/>
      <c r="Q2176" s="80"/>
    </row>
    <row r="2177" spans="1:17" x14ac:dyDescent="0.2">
      <c r="A2177" t="s">
        <v>7</v>
      </c>
      <c r="B2177" s="56">
        <v>41787</v>
      </c>
      <c r="C2177" s="311">
        <v>0.35939814814814813</v>
      </c>
      <c r="D2177">
        <v>1.0389999999999999</v>
      </c>
      <c r="E2177">
        <v>26.84</v>
      </c>
      <c r="F2177">
        <v>5.98</v>
      </c>
      <c r="G2177">
        <v>75.099999999999994</v>
      </c>
      <c r="H2177">
        <v>2130</v>
      </c>
      <c r="I2177">
        <v>7.69</v>
      </c>
      <c r="J2177">
        <v>179</v>
      </c>
      <c r="K2177"/>
      <c r="L2177"/>
      <c r="M2177"/>
      <c r="N2177" s="185"/>
      <c r="O2177" s="185"/>
      <c r="P2177" s="80"/>
      <c r="Q2177" s="80"/>
    </row>
    <row r="2178" spans="1:17" x14ac:dyDescent="0.2">
      <c r="A2178" t="s">
        <v>7</v>
      </c>
      <c r="B2178" s="56">
        <v>41787</v>
      </c>
      <c r="C2178" s="311">
        <v>0.35880787037037037</v>
      </c>
      <c r="D2178">
        <v>2.1760000000000002</v>
      </c>
      <c r="E2178">
        <v>26.84</v>
      </c>
      <c r="F2178">
        <v>5.97</v>
      </c>
      <c r="G2178">
        <v>75</v>
      </c>
      <c r="H2178">
        <v>2131</v>
      </c>
      <c r="I2178">
        <v>7.69</v>
      </c>
      <c r="J2178">
        <v>181</v>
      </c>
      <c r="K2178"/>
      <c r="L2178"/>
      <c r="M2178"/>
      <c r="N2178" s="185"/>
      <c r="O2178" s="185"/>
      <c r="P2178" s="80"/>
      <c r="Q2178" s="80"/>
    </row>
    <row r="2179" spans="1:17" x14ac:dyDescent="0.2">
      <c r="A2179" t="s">
        <v>7</v>
      </c>
      <c r="B2179" s="56">
        <v>41787</v>
      </c>
      <c r="C2179" s="311">
        <v>0.35850694444444442</v>
      </c>
      <c r="D2179">
        <v>2.6890000000000001</v>
      </c>
      <c r="E2179">
        <v>26.84</v>
      </c>
      <c r="F2179">
        <v>5.98</v>
      </c>
      <c r="G2179">
        <v>75.099999999999994</v>
      </c>
      <c r="H2179">
        <v>2131</v>
      </c>
      <c r="I2179">
        <v>7.69</v>
      </c>
      <c r="J2179">
        <v>182</v>
      </c>
      <c r="K2179"/>
      <c r="L2179"/>
      <c r="M2179"/>
      <c r="N2179" s="185"/>
      <c r="O2179" s="185"/>
      <c r="P2179" s="80"/>
      <c r="Q2179" s="80"/>
    </row>
    <row r="2180" spans="1:17" x14ac:dyDescent="0.2">
      <c r="B2180" s="56"/>
      <c r="C2180" s="226"/>
      <c r="D2180"/>
      <c r="E2180"/>
      <c r="F2180"/>
      <c r="G2180"/>
      <c r="H2180"/>
      <c r="I2180"/>
      <c r="J2180"/>
      <c r="K2180"/>
      <c r="L2180"/>
      <c r="M2180"/>
      <c r="N2180" s="185"/>
      <c r="O2180" s="185"/>
      <c r="P2180" s="80"/>
      <c r="Q2180" s="80"/>
    </row>
    <row r="2181" spans="1:17" x14ac:dyDescent="0.2">
      <c r="A2181" t="s">
        <v>36</v>
      </c>
      <c r="B2181" s="56">
        <v>41787</v>
      </c>
      <c r="C2181" s="311">
        <v>0.37667824074074074</v>
      </c>
      <c r="D2181">
        <v>7.0000000000000007E-2</v>
      </c>
      <c r="E2181">
        <v>25.78</v>
      </c>
      <c r="F2181">
        <v>6.87</v>
      </c>
      <c r="G2181">
        <v>84.9</v>
      </c>
      <c r="H2181">
        <v>2928</v>
      </c>
      <c r="I2181">
        <v>7.68</v>
      </c>
      <c r="J2181">
        <v>155</v>
      </c>
      <c r="K2181"/>
      <c r="L2181"/>
      <c r="M2181">
        <v>0.15</v>
      </c>
      <c r="N2181" s="185"/>
      <c r="O2181" s="185"/>
      <c r="P2181" s="80"/>
      <c r="Q2181" s="80"/>
    </row>
    <row r="2182" spans="1:17" x14ac:dyDescent="0.2">
      <c r="B2182" s="56"/>
      <c r="C2182" s="226"/>
      <c r="D2182"/>
      <c r="E2182"/>
      <c r="F2182"/>
      <c r="G2182"/>
      <c r="H2182"/>
      <c r="I2182"/>
      <c r="J2182"/>
      <c r="K2182"/>
      <c r="N2182" s="185"/>
      <c r="O2182" s="185"/>
      <c r="P2182" s="80"/>
      <c r="Q2182" s="80"/>
    </row>
    <row r="2183" spans="1:17" x14ac:dyDescent="0.2">
      <c r="A2183" t="s">
        <v>72</v>
      </c>
      <c r="B2183" s="56">
        <v>41787</v>
      </c>
      <c r="C2183" s="311">
        <v>0.3067361111111111</v>
      </c>
      <c r="D2183">
        <v>0.13700000000000001</v>
      </c>
      <c r="E2183">
        <v>23.85</v>
      </c>
      <c r="F2183">
        <v>5.19</v>
      </c>
      <c r="G2183">
        <v>61.6</v>
      </c>
      <c r="H2183">
        <v>1398</v>
      </c>
      <c r="I2183">
        <v>7.55</v>
      </c>
      <c r="J2183">
        <v>204</v>
      </c>
      <c r="K2183"/>
      <c r="M2183" s="80">
        <v>0.25</v>
      </c>
      <c r="N2183" s="185"/>
      <c r="O2183" s="185"/>
      <c r="P2183" s="80"/>
      <c r="Q2183" s="80"/>
    </row>
    <row r="2184" spans="1:17" x14ac:dyDescent="0.2">
      <c r="A2184" t="s">
        <v>72</v>
      </c>
      <c r="B2184" s="56">
        <v>41787</v>
      </c>
      <c r="C2184" s="311">
        <v>0.30715277777777777</v>
      </c>
      <c r="D2184">
        <v>0.39</v>
      </c>
      <c r="E2184">
        <v>23.85</v>
      </c>
      <c r="F2184">
        <v>5.21</v>
      </c>
      <c r="G2184">
        <v>61.9</v>
      </c>
      <c r="H2184">
        <v>1396</v>
      </c>
      <c r="I2184">
        <v>7.55</v>
      </c>
      <c r="J2184">
        <v>201</v>
      </c>
      <c r="K2184"/>
      <c r="N2184" s="185"/>
      <c r="O2184" s="185"/>
      <c r="P2184" s="80"/>
      <c r="Q2184" s="80"/>
    </row>
    <row r="2185" spans="1:17" x14ac:dyDescent="0.2">
      <c r="B2185" s="56"/>
      <c r="C2185" s="226"/>
      <c r="D2185"/>
      <c r="E2185"/>
      <c r="F2185"/>
      <c r="G2185"/>
      <c r="H2185"/>
      <c r="I2185"/>
      <c r="J2185"/>
      <c r="K2185"/>
      <c r="N2185" s="185"/>
      <c r="O2185" s="185"/>
      <c r="P2185" s="80"/>
      <c r="Q2185" s="80"/>
    </row>
    <row r="2186" spans="1:17" x14ac:dyDescent="0.2">
      <c r="A2186" s="161" t="s">
        <v>55</v>
      </c>
      <c r="B2186" s="56">
        <v>41787</v>
      </c>
      <c r="C2186" s="311">
        <v>0.53833333333333333</v>
      </c>
      <c r="D2186">
        <v>0.34200000000000003</v>
      </c>
      <c r="E2186">
        <v>28.81</v>
      </c>
      <c r="F2186">
        <v>19.7</v>
      </c>
      <c r="G2186">
        <v>326.7</v>
      </c>
      <c r="H2186">
        <v>66348</v>
      </c>
      <c r="I2186">
        <v>8.56</v>
      </c>
      <c r="J2186">
        <v>46</v>
      </c>
      <c r="K2186"/>
      <c r="M2186" s="80">
        <v>0.7</v>
      </c>
      <c r="N2186" s="307">
        <v>106.7264</v>
      </c>
      <c r="O2186" s="308">
        <v>118.6712</v>
      </c>
      <c r="P2186" s="155">
        <v>1.3846153846153846</v>
      </c>
      <c r="Q2186" s="155">
        <v>1.6149068322981366</v>
      </c>
    </row>
    <row r="2187" spans="1:17" x14ac:dyDescent="0.2">
      <c r="A2187" s="161" t="s">
        <v>55</v>
      </c>
      <c r="B2187" s="56">
        <v>41787</v>
      </c>
      <c r="C2187" s="311">
        <v>0.53609953703703705</v>
      </c>
      <c r="D2187">
        <v>1.099</v>
      </c>
      <c r="E2187">
        <v>27.75</v>
      </c>
      <c r="F2187">
        <v>15.09</v>
      </c>
      <c r="G2187">
        <v>245.7</v>
      </c>
      <c r="H2187">
        <v>66101</v>
      </c>
      <c r="I2187">
        <v>8.49</v>
      </c>
      <c r="J2187">
        <v>40</v>
      </c>
      <c r="K2187"/>
      <c r="P2187" s="80"/>
      <c r="Q2187" s="80"/>
    </row>
    <row r="2188" spans="1:17" x14ac:dyDescent="0.2">
      <c r="A2188" s="161" t="s">
        <v>55</v>
      </c>
      <c r="B2188" s="56">
        <v>41787</v>
      </c>
      <c r="C2188" s="311">
        <v>0.53425925925925932</v>
      </c>
      <c r="D2188">
        <v>2.2330000000000001</v>
      </c>
      <c r="E2188">
        <v>25.75</v>
      </c>
      <c r="F2188">
        <v>7.26</v>
      </c>
      <c r="G2188">
        <v>114.3</v>
      </c>
      <c r="H2188">
        <v>65543</v>
      </c>
      <c r="I2188">
        <v>8.31</v>
      </c>
      <c r="J2188">
        <v>29</v>
      </c>
      <c r="K2188"/>
      <c r="P2188" s="80"/>
      <c r="Q2188" s="80"/>
    </row>
    <row r="2189" spans="1:17" x14ac:dyDescent="0.2">
      <c r="A2189" s="161" t="s">
        <v>55</v>
      </c>
      <c r="B2189" s="56">
        <v>41787</v>
      </c>
      <c r="C2189" s="311">
        <v>0.53133101851851849</v>
      </c>
      <c r="D2189">
        <v>3.2469999999999999</v>
      </c>
      <c r="E2189">
        <v>24.17</v>
      </c>
      <c r="F2189">
        <v>4.17</v>
      </c>
      <c r="G2189">
        <v>63.8</v>
      </c>
      <c r="H2189">
        <v>65108</v>
      </c>
      <c r="I2189">
        <v>8.2200000000000006</v>
      </c>
      <c r="J2189">
        <v>2</v>
      </c>
      <c r="K2189"/>
      <c r="P2189" s="80"/>
      <c r="Q2189" s="80"/>
    </row>
    <row r="2190" spans="1:17" x14ac:dyDescent="0.2">
      <c r="A2190" s="161" t="s">
        <v>55</v>
      </c>
      <c r="B2190" s="56">
        <v>41787</v>
      </c>
      <c r="C2190" s="311">
        <v>0.5305671296296296</v>
      </c>
      <c r="D2190">
        <v>4.0780000000000003</v>
      </c>
      <c r="E2190">
        <v>23.47</v>
      </c>
      <c r="F2190">
        <v>0.81</v>
      </c>
      <c r="G2190">
        <v>12.3</v>
      </c>
      <c r="H2190">
        <v>64964</v>
      </c>
      <c r="I2190">
        <v>8.14</v>
      </c>
      <c r="J2190">
        <v>-13</v>
      </c>
      <c r="K2190"/>
      <c r="P2190" s="80"/>
      <c r="Q2190" s="80"/>
    </row>
    <row r="2191" spans="1:17" x14ac:dyDescent="0.2">
      <c r="A2191" s="161" t="s">
        <v>55</v>
      </c>
      <c r="B2191" s="56">
        <v>41787</v>
      </c>
      <c r="C2191" s="311">
        <v>0.52905092592592595</v>
      </c>
      <c r="D2191">
        <v>5.1349999999999998</v>
      </c>
      <c r="E2191">
        <v>23.4</v>
      </c>
      <c r="F2191">
        <v>3.77</v>
      </c>
      <c r="G2191">
        <v>56.9</v>
      </c>
      <c r="H2191">
        <v>64998</v>
      </c>
      <c r="I2191">
        <v>8.19</v>
      </c>
      <c r="J2191">
        <v>-7</v>
      </c>
      <c r="K2191"/>
      <c r="P2191" s="80"/>
      <c r="Q2191" s="80"/>
    </row>
    <row r="2192" spans="1:17" x14ac:dyDescent="0.2">
      <c r="A2192" s="161" t="s">
        <v>55</v>
      </c>
      <c r="B2192" s="56">
        <v>41787</v>
      </c>
      <c r="C2192" s="311">
        <v>0.52859953703703699</v>
      </c>
      <c r="D2192">
        <v>6.1360000000000001</v>
      </c>
      <c r="E2192">
        <v>23.38</v>
      </c>
      <c r="F2192">
        <v>3.79</v>
      </c>
      <c r="G2192">
        <v>57.2</v>
      </c>
      <c r="H2192">
        <v>64986</v>
      </c>
      <c r="I2192">
        <v>8.19</v>
      </c>
      <c r="J2192">
        <v>-12</v>
      </c>
      <c r="K2192"/>
      <c r="N2192" s="185"/>
      <c r="O2192" s="185"/>
      <c r="P2192" s="80"/>
      <c r="Q2192" s="80"/>
    </row>
    <row r="2193" spans="1:17" x14ac:dyDescent="0.2">
      <c r="A2193" s="161" t="s">
        <v>55</v>
      </c>
      <c r="B2193" s="56">
        <v>41787</v>
      </c>
      <c r="C2193" s="311">
        <v>0.52701388888888889</v>
      </c>
      <c r="D2193">
        <v>7.1760000000000002</v>
      </c>
      <c r="E2193">
        <v>23.22</v>
      </c>
      <c r="F2193">
        <v>2.98</v>
      </c>
      <c r="G2193">
        <v>44.8</v>
      </c>
      <c r="H2193">
        <v>64918</v>
      </c>
      <c r="I2193">
        <v>8.18</v>
      </c>
      <c r="J2193">
        <v>-38</v>
      </c>
      <c r="K2193"/>
      <c r="N2193" s="185"/>
      <c r="O2193" s="185"/>
      <c r="P2193" s="80"/>
      <c r="Q2193" s="80"/>
    </row>
    <row r="2194" spans="1:17" x14ac:dyDescent="0.2">
      <c r="A2194" s="161" t="s">
        <v>55</v>
      </c>
      <c r="B2194" s="56">
        <v>41787</v>
      </c>
      <c r="C2194" s="311">
        <v>0.52633101851851849</v>
      </c>
      <c r="D2194">
        <v>8.2530000000000001</v>
      </c>
      <c r="E2194">
        <v>23.09</v>
      </c>
      <c r="F2194">
        <v>2.3199999999999998</v>
      </c>
      <c r="G2194">
        <v>34.799999999999997</v>
      </c>
      <c r="H2194">
        <v>64840</v>
      </c>
      <c r="I2194">
        <v>8.17</v>
      </c>
      <c r="J2194">
        <v>-55</v>
      </c>
      <c r="K2194"/>
      <c r="N2194" s="185"/>
      <c r="O2194" s="185"/>
      <c r="P2194" s="80"/>
      <c r="Q2194" s="80"/>
    </row>
    <row r="2195" spans="1:17" x14ac:dyDescent="0.2">
      <c r="A2195" s="161" t="s">
        <v>55</v>
      </c>
      <c r="B2195" s="56">
        <v>41787</v>
      </c>
      <c r="C2195" s="311">
        <v>0.5254861111111111</v>
      </c>
      <c r="D2195">
        <v>9.3879999999999999</v>
      </c>
      <c r="E2195">
        <v>23.11</v>
      </c>
      <c r="F2195">
        <v>2.27</v>
      </c>
      <c r="G2195">
        <v>34.1</v>
      </c>
      <c r="H2195">
        <v>64834</v>
      </c>
      <c r="I2195">
        <v>8.17</v>
      </c>
      <c r="J2195">
        <v>-81</v>
      </c>
      <c r="K2195"/>
      <c r="N2195" s="185"/>
      <c r="O2195" s="185"/>
      <c r="P2195" s="80"/>
      <c r="Q2195" s="80"/>
    </row>
    <row r="2196" spans="1:17" x14ac:dyDescent="0.2">
      <c r="A2196" s="161" t="s">
        <v>55</v>
      </c>
      <c r="B2196" s="56">
        <v>41787</v>
      </c>
      <c r="C2196" s="311">
        <v>0.52456018518518521</v>
      </c>
      <c r="D2196">
        <v>10.601000000000001</v>
      </c>
      <c r="E2196">
        <v>22.78</v>
      </c>
      <c r="F2196">
        <v>0.3</v>
      </c>
      <c r="G2196">
        <v>4.4000000000000004</v>
      </c>
      <c r="H2196">
        <v>64711</v>
      </c>
      <c r="I2196">
        <v>8.1199999999999992</v>
      </c>
      <c r="J2196">
        <v>-177</v>
      </c>
      <c r="K2196"/>
      <c r="N2196" s="185"/>
      <c r="O2196" s="185"/>
      <c r="P2196" s="80"/>
      <c r="Q2196" s="80"/>
    </row>
    <row r="2197" spans="1:17" x14ac:dyDescent="0.2">
      <c r="A2197" s="161" t="s">
        <v>55</v>
      </c>
      <c r="B2197" s="56">
        <v>41787</v>
      </c>
      <c r="C2197" s="311">
        <v>0.52377314814814813</v>
      </c>
      <c r="D2197">
        <v>11.388999999999999</v>
      </c>
      <c r="E2197">
        <v>22.67</v>
      </c>
      <c r="F2197">
        <v>0.24</v>
      </c>
      <c r="G2197">
        <v>3.6</v>
      </c>
      <c r="H2197">
        <v>64638</v>
      </c>
      <c r="I2197">
        <v>8.1199999999999992</v>
      </c>
      <c r="J2197">
        <v>-233</v>
      </c>
      <c r="K2197"/>
      <c r="N2197" s="185"/>
      <c r="O2197" s="185"/>
      <c r="P2197" s="80"/>
      <c r="Q2197" s="80"/>
    </row>
    <row r="2198" spans="1:17" x14ac:dyDescent="0.2">
      <c r="A2198" s="161" t="s">
        <v>55</v>
      </c>
      <c r="B2198" s="56">
        <v>41787</v>
      </c>
      <c r="C2198" s="311">
        <v>0.52112268518518523</v>
      </c>
      <c r="D2198">
        <v>12.069000000000001</v>
      </c>
      <c r="E2198">
        <v>22.1</v>
      </c>
      <c r="F2198">
        <v>0.28999999999999998</v>
      </c>
      <c r="G2198">
        <v>4.3</v>
      </c>
      <c r="H2198">
        <v>64347</v>
      </c>
      <c r="I2198">
        <v>8.08</v>
      </c>
      <c r="J2198">
        <v>-280</v>
      </c>
      <c r="K2198"/>
      <c r="N2198" s="185"/>
      <c r="O2198" s="185"/>
      <c r="P2198" s="80"/>
      <c r="Q2198" s="80"/>
    </row>
    <row r="2199" spans="1:17" x14ac:dyDescent="0.2">
      <c r="A2199" s="161" t="s">
        <v>55</v>
      </c>
      <c r="B2199" s="56">
        <v>41787</v>
      </c>
      <c r="C2199" s="311">
        <v>0.52003472222222225</v>
      </c>
      <c r="D2199">
        <v>13.042</v>
      </c>
      <c r="E2199">
        <v>22.05</v>
      </c>
      <c r="F2199">
        <v>0.33</v>
      </c>
      <c r="G2199">
        <v>4.9000000000000004</v>
      </c>
      <c r="H2199">
        <v>64222</v>
      </c>
      <c r="I2199">
        <v>8.07</v>
      </c>
      <c r="J2199">
        <v>-284</v>
      </c>
      <c r="K2199"/>
      <c r="N2199" s="185"/>
      <c r="O2199" s="185"/>
      <c r="P2199" s="80"/>
      <c r="Q2199" s="80"/>
    </row>
    <row r="2200" spans="1:17" x14ac:dyDescent="0.2">
      <c r="A2200" s="161" t="s">
        <v>55</v>
      </c>
      <c r="B2200" s="56">
        <v>41787</v>
      </c>
      <c r="C2200" s="311">
        <v>0.51847222222222222</v>
      </c>
      <c r="D2200">
        <v>13.481</v>
      </c>
      <c r="E2200">
        <v>22.04</v>
      </c>
      <c r="F2200">
        <v>0.46</v>
      </c>
      <c r="G2200">
        <v>6.8</v>
      </c>
      <c r="H2200">
        <v>64062</v>
      </c>
      <c r="I2200">
        <v>8.0500000000000007</v>
      </c>
      <c r="J2200">
        <v>-288</v>
      </c>
      <c r="K2200"/>
      <c r="N2200" s="185"/>
      <c r="O2200" s="185"/>
      <c r="P2200" s="80"/>
      <c r="Q2200" s="80"/>
    </row>
    <row r="2201" spans="1:17" x14ac:dyDescent="0.2">
      <c r="B2201" s="56"/>
      <c r="C2201" s="226"/>
      <c r="D2201"/>
      <c r="E2201"/>
      <c r="F2201"/>
      <c r="G2201"/>
      <c r="H2201"/>
      <c r="I2201"/>
      <c r="J2201"/>
      <c r="K2201"/>
      <c r="N2201" s="185"/>
      <c r="O2201" s="185"/>
      <c r="P2201" s="80"/>
      <c r="Q2201" s="80"/>
    </row>
    <row r="2202" spans="1:17" x14ac:dyDescent="0.2">
      <c r="A2202" s="161" t="s">
        <v>58</v>
      </c>
      <c r="B2202" s="56">
        <v>41787</v>
      </c>
      <c r="C2202" s="311">
        <v>0.50173611111111105</v>
      </c>
      <c r="D2202">
        <v>8.5000000000000006E-2</v>
      </c>
      <c r="E2202">
        <v>27.77</v>
      </c>
      <c r="F2202">
        <v>16.940000000000001</v>
      </c>
      <c r="G2202">
        <v>276.5</v>
      </c>
      <c r="H2202">
        <v>66535</v>
      </c>
      <c r="I2202">
        <v>8.4499999999999993</v>
      </c>
      <c r="J2202">
        <v>49</v>
      </c>
      <c r="K2202"/>
      <c r="M2202" s="80">
        <v>1.1000000000000001</v>
      </c>
      <c r="N2202" s="267">
        <v>41.936749999999996</v>
      </c>
      <c r="O2202" s="267">
        <v>53.643500000000003</v>
      </c>
      <c r="P2202" s="155">
        <v>1.1759999999999999</v>
      </c>
      <c r="Q2202" s="155">
        <v>1.553719008264463</v>
      </c>
    </row>
    <row r="2203" spans="1:17" x14ac:dyDescent="0.2">
      <c r="A2203" s="161" t="s">
        <v>58</v>
      </c>
      <c r="B2203" s="56">
        <v>41787</v>
      </c>
      <c r="C2203" s="311">
        <v>0.50113425925925925</v>
      </c>
      <c r="D2203">
        <v>1.327</v>
      </c>
      <c r="E2203">
        <v>27</v>
      </c>
      <c r="F2203">
        <v>14.46</v>
      </c>
      <c r="G2203">
        <v>232.9</v>
      </c>
      <c r="H2203">
        <v>66291</v>
      </c>
      <c r="I2203">
        <v>8.41</v>
      </c>
      <c r="J2203">
        <v>48</v>
      </c>
      <c r="P2203" s="80"/>
      <c r="Q2203" s="80"/>
    </row>
    <row r="2204" spans="1:17" x14ac:dyDescent="0.2">
      <c r="A2204" s="161" t="s">
        <v>58</v>
      </c>
      <c r="B2204" s="56">
        <v>41787</v>
      </c>
      <c r="C2204" s="311">
        <v>0.50017361111111114</v>
      </c>
      <c r="D2204">
        <v>2.1789999999999998</v>
      </c>
      <c r="E2204">
        <v>26.76</v>
      </c>
      <c r="F2204">
        <v>13.5</v>
      </c>
      <c r="G2204">
        <v>216.5</v>
      </c>
      <c r="H2204">
        <v>66216</v>
      </c>
      <c r="I2204">
        <v>8.39</v>
      </c>
      <c r="J2204">
        <v>46</v>
      </c>
      <c r="N2204" s="185"/>
      <c r="O2204" s="185"/>
      <c r="P2204" s="80"/>
      <c r="Q2204" s="80"/>
    </row>
    <row r="2205" spans="1:17" x14ac:dyDescent="0.2">
      <c r="A2205" s="161" t="s">
        <v>58</v>
      </c>
      <c r="B2205" s="56">
        <v>41787</v>
      </c>
      <c r="C2205" s="311">
        <v>0.49883101851851852</v>
      </c>
      <c r="D2205">
        <v>3.2589999999999999</v>
      </c>
      <c r="E2205">
        <v>24.97</v>
      </c>
      <c r="F2205">
        <v>8.49</v>
      </c>
      <c r="G2205">
        <v>132</v>
      </c>
      <c r="H2205">
        <v>65650</v>
      </c>
      <c r="I2205">
        <v>8.2799999999999994</v>
      </c>
      <c r="J2205">
        <v>45</v>
      </c>
      <c r="N2205" s="185"/>
      <c r="O2205" s="185"/>
      <c r="P2205" s="80"/>
      <c r="Q2205" s="80"/>
    </row>
    <row r="2206" spans="1:17" x14ac:dyDescent="0.2">
      <c r="A2206" s="161" t="s">
        <v>58</v>
      </c>
      <c r="B2206" s="56">
        <v>41787</v>
      </c>
      <c r="C2206" s="311">
        <v>0.49740740740740735</v>
      </c>
      <c r="D2206">
        <v>4.22</v>
      </c>
      <c r="E2206">
        <v>24.5</v>
      </c>
      <c r="F2206">
        <v>9.35</v>
      </c>
      <c r="G2206">
        <v>144</v>
      </c>
      <c r="H2206">
        <v>65405</v>
      </c>
      <c r="I2206">
        <v>8.2899999999999991</v>
      </c>
      <c r="J2206">
        <v>44</v>
      </c>
      <c r="N2206" s="185"/>
      <c r="O2206" s="185"/>
      <c r="P2206" s="80"/>
      <c r="Q2206" s="80"/>
    </row>
    <row r="2207" spans="1:17" x14ac:dyDescent="0.2">
      <c r="A2207" s="161" t="s">
        <v>58</v>
      </c>
      <c r="B2207" s="56">
        <v>41787</v>
      </c>
      <c r="C2207" s="311">
        <v>0.49534722222222222</v>
      </c>
      <c r="D2207">
        <v>5.3780000000000001</v>
      </c>
      <c r="E2207">
        <v>23.83</v>
      </c>
      <c r="F2207">
        <v>7.21</v>
      </c>
      <c r="G2207">
        <v>109.7</v>
      </c>
      <c r="H2207">
        <v>65162</v>
      </c>
      <c r="I2207">
        <v>8.26</v>
      </c>
      <c r="J2207">
        <v>39</v>
      </c>
      <c r="N2207" s="185"/>
      <c r="O2207" s="185"/>
      <c r="P2207" s="80"/>
      <c r="Q2207" s="80"/>
    </row>
    <row r="2208" spans="1:17" x14ac:dyDescent="0.2">
      <c r="A2208" s="161" t="s">
        <v>58</v>
      </c>
      <c r="B2208" s="56">
        <v>41787</v>
      </c>
      <c r="C2208" s="311">
        <v>0.4914351851851852</v>
      </c>
      <c r="D2208">
        <v>6.3339999999999996</v>
      </c>
      <c r="E2208">
        <v>23.56</v>
      </c>
      <c r="F2208">
        <v>5.87</v>
      </c>
      <c r="G2208">
        <v>88.9</v>
      </c>
      <c r="H2208">
        <v>65001</v>
      </c>
      <c r="I2208">
        <v>8.23</v>
      </c>
      <c r="J2208">
        <v>22</v>
      </c>
      <c r="N2208" s="185"/>
      <c r="O2208" s="185"/>
      <c r="P2208" s="80"/>
      <c r="Q2208" s="80"/>
    </row>
    <row r="2209" spans="1:17" x14ac:dyDescent="0.2">
      <c r="A2209" s="161" t="s">
        <v>58</v>
      </c>
      <c r="B2209" s="56">
        <v>41787</v>
      </c>
      <c r="C2209" s="311">
        <v>0.48853009259259261</v>
      </c>
      <c r="D2209">
        <v>7.34</v>
      </c>
      <c r="E2209">
        <v>22.98</v>
      </c>
      <c r="F2209">
        <v>2.39</v>
      </c>
      <c r="G2209">
        <v>35.799999999999997</v>
      </c>
      <c r="H2209">
        <v>64773</v>
      </c>
      <c r="I2209">
        <v>8.16</v>
      </c>
      <c r="J2209">
        <v>-12</v>
      </c>
      <c r="N2209" s="185"/>
      <c r="O2209" s="185"/>
      <c r="P2209" s="80"/>
      <c r="Q2209" s="80"/>
    </row>
    <row r="2210" spans="1:17" x14ac:dyDescent="0.2">
      <c r="A2210" s="161" t="s">
        <v>58</v>
      </c>
      <c r="B2210" s="56">
        <v>41787</v>
      </c>
      <c r="C2210" s="311">
        <v>0.4861226851851852</v>
      </c>
      <c r="D2210">
        <v>8.2309999999999999</v>
      </c>
      <c r="E2210">
        <v>22.95</v>
      </c>
      <c r="F2210">
        <v>2.52</v>
      </c>
      <c r="G2210">
        <v>37.700000000000003</v>
      </c>
      <c r="H2210">
        <v>64769</v>
      </c>
      <c r="I2210">
        <v>8.17</v>
      </c>
      <c r="J2210">
        <v>-42</v>
      </c>
      <c r="N2210" s="185"/>
      <c r="O2210" s="185"/>
      <c r="P2210" s="80"/>
      <c r="Q2210" s="80"/>
    </row>
    <row r="2211" spans="1:17" x14ac:dyDescent="0.2">
      <c r="A2211" s="161" t="s">
        <v>58</v>
      </c>
      <c r="B2211" s="56">
        <v>41787</v>
      </c>
      <c r="C2211" s="311">
        <v>0.48454861111111108</v>
      </c>
      <c r="D2211">
        <v>9.3239999999999998</v>
      </c>
      <c r="E2211">
        <v>22.73</v>
      </c>
      <c r="F2211">
        <v>0.54</v>
      </c>
      <c r="G2211">
        <v>8.1</v>
      </c>
      <c r="H2211">
        <v>64654</v>
      </c>
      <c r="I2211">
        <v>8.14</v>
      </c>
      <c r="J2211">
        <v>-102</v>
      </c>
      <c r="N2211" s="185"/>
      <c r="O2211" s="185"/>
      <c r="P2211" s="80"/>
      <c r="Q2211" s="80"/>
    </row>
    <row r="2212" spans="1:17" x14ac:dyDescent="0.2">
      <c r="A2212" s="161" t="s">
        <v>58</v>
      </c>
      <c r="B2212" s="56">
        <v>41787</v>
      </c>
      <c r="C2212" s="311">
        <v>0.48317129629629635</v>
      </c>
      <c r="D2212">
        <v>10.276</v>
      </c>
      <c r="E2212">
        <v>22.65</v>
      </c>
      <c r="F2212">
        <v>1.0900000000000001</v>
      </c>
      <c r="G2212">
        <v>16.2</v>
      </c>
      <c r="H2212">
        <v>64542</v>
      </c>
      <c r="I2212">
        <v>8.14</v>
      </c>
      <c r="J2212">
        <v>-130</v>
      </c>
      <c r="N2212" s="185"/>
      <c r="O2212" s="185"/>
      <c r="P2212" s="80"/>
      <c r="Q2212" s="80"/>
    </row>
    <row r="2213" spans="1:17" x14ac:dyDescent="0.2">
      <c r="A2213" s="161" t="s">
        <v>58</v>
      </c>
      <c r="B2213" s="56">
        <v>41787</v>
      </c>
      <c r="C2213" s="311">
        <v>0.48103009259259261</v>
      </c>
      <c r="D2213">
        <v>10.975</v>
      </c>
      <c r="E2213">
        <v>22.35</v>
      </c>
      <c r="F2213">
        <v>0.46</v>
      </c>
      <c r="G2213">
        <v>6.8</v>
      </c>
      <c r="H2213">
        <v>64323</v>
      </c>
      <c r="I2213">
        <v>8.11</v>
      </c>
      <c r="J2213">
        <v>-229</v>
      </c>
      <c r="N2213" s="185"/>
      <c r="O2213" s="185"/>
      <c r="P2213" s="80"/>
      <c r="Q2213" s="80"/>
    </row>
    <row r="2214" spans="1:17" x14ac:dyDescent="0.2">
      <c r="A2214" s="161" t="s">
        <v>58</v>
      </c>
      <c r="B2214" s="56">
        <v>41787</v>
      </c>
      <c r="C2214" s="311">
        <v>0.48164351851851855</v>
      </c>
      <c r="D2214">
        <v>11.295</v>
      </c>
      <c r="E2214">
        <v>22.21</v>
      </c>
      <c r="F2214">
        <v>0.36</v>
      </c>
      <c r="G2214">
        <v>5.3</v>
      </c>
      <c r="H2214">
        <v>64191</v>
      </c>
      <c r="I2214">
        <v>8.08</v>
      </c>
      <c r="J2214">
        <v>-287</v>
      </c>
      <c r="N2214" s="185"/>
      <c r="O2214" s="185"/>
      <c r="P2214" s="80"/>
      <c r="Q2214" s="80"/>
    </row>
    <row r="2215" spans="1:17" x14ac:dyDescent="0.2">
      <c r="A2215" s="161"/>
      <c r="B2215" s="56"/>
      <c r="C2215" s="226"/>
      <c r="D2215"/>
      <c r="E2215"/>
      <c r="F2215"/>
      <c r="G2215"/>
      <c r="H2215"/>
      <c r="I2215"/>
      <c r="J2215"/>
      <c r="N2215" s="185"/>
      <c r="O2215" s="185"/>
      <c r="P2215" s="80"/>
      <c r="Q2215" s="80"/>
    </row>
    <row r="2216" spans="1:17" x14ac:dyDescent="0.2">
      <c r="A2216" s="161" t="s">
        <v>61</v>
      </c>
      <c r="B2216" s="56">
        <v>41787</v>
      </c>
      <c r="C2216" s="311">
        <v>0.46620370370370368</v>
      </c>
      <c r="D2216">
        <v>5.7000000000000002E-2</v>
      </c>
      <c r="E2216">
        <v>27.82</v>
      </c>
      <c r="F2216">
        <v>14.48</v>
      </c>
      <c r="G2216">
        <v>235.9</v>
      </c>
      <c r="H2216">
        <v>65835</v>
      </c>
      <c r="I2216">
        <v>8.42</v>
      </c>
      <c r="J2216">
        <v>40</v>
      </c>
      <c r="M2216" s="80">
        <v>1.2</v>
      </c>
      <c r="N2216" s="267">
        <v>43.3795</v>
      </c>
      <c r="O2216" s="267">
        <v>42.450249999999997</v>
      </c>
      <c r="P2216" s="155">
        <v>1.6344086021505375</v>
      </c>
      <c r="Q2216" s="155">
        <v>1.6195652173913042</v>
      </c>
    </row>
    <row r="2217" spans="1:17" x14ac:dyDescent="0.2">
      <c r="A2217" s="161" t="s">
        <v>61</v>
      </c>
      <c r="B2217" s="56">
        <v>41787</v>
      </c>
      <c r="C2217" s="311">
        <v>0.46516203703703707</v>
      </c>
      <c r="D2217">
        <v>1.141</v>
      </c>
      <c r="E2217">
        <v>27.15</v>
      </c>
      <c r="F2217">
        <v>15.01</v>
      </c>
      <c r="G2217">
        <v>241.7</v>
      </c>
      <c r="H2217">
        <v>65608</v>
      </c>
      <c r="I2217">
        <v>8.42</v>
      </c>
      <c r="J2217">
        <v>38</v>
      </c>
    </row>
    <row r="2218" spans="1:17" x14ac:dyDescent="0.2">
      <c r="A2218" s="161" t="s">
        <v>61</v>
      </c>
      <c r="B2218" s="56">
        <v>41787</v>
      </c>
      <c r="C2218" s="311">
        <v>0.46422453703703703</v>
      </c>
      <c r="D2218">
        <v>2.044</v>
      </c>
      <c r="E2218">
        <v>25.78</v>
      </c>
      <c r="F2218">
        <v>10.5</v>
      </c>
      <c r="G2218">
        <v>165.1</v>
      </c>
      <c r="H2218">
        <v>65131</v>
      </c>
      <c r="I2218">
        <v>8.32</v>
      </c>
      <c r="J2218">
        <v>33</v>
      </c>
      <c r="N2218" s="185"/>
      <c r="O2218" s="185"/>
      <c r="P2218" s="80"/>
      <c r="Q2218" s="80"/>
    </row>
    <row r="2219" spans="1:17" x14ac:dyDescent="0.2">
      <c r="A2219" s="161" t="s">
        <v>61</v>
      </c>
      <c r="B2219" s="56">
        <v>41787</v>
      </c>
      <c r="C2219" s="311">
        <v>0.4629861111111111</v>
      </c>
      <c r="D2219">
        <v>2.9780000000000002</v>
      </c>
      <c r="E2219">
        <v>25.3</v>
      </c>
      <c r="F2219">
        <v>8.2799999999999994</v>
      </c>
      <c r="G2219">
        <v>129</v>
      </c>
      <c r="H2219">
        <v>64941</v>
      </c>
      <c r="I2219">
        <v>8.2799999999999994</v>
      </c>
      <c r="J2219">
        <v>24</v>
      </c>
      <c r="N2219" s="185"/>
      <c r="O2219" s="185"/>
      <c r="P2219" s="80"/>
      <c r="Q2219" s="80"/>
    </row>
    <row r="2220" spans="1:17" x14ac:dyDescent="0.2">
      <c r="A2220" s="161" t="s">
        <v>61</v>
      </c>
      <c r="B2220" s="56">
        <v>41787</v>
      </c>
      <c r="C2220" s="311">
        <v>0.46192129629629625</v>
      </c>
      <c r="D2220">
        <v>3.8340000000000001</v>
      </c>
      <c r="E2220">
        <v>23.91</v>
      </c>
      <c r="F2220">
        <v>4.42</v>
      </c>
      <c r="G2220">
        <v>67.2</v>
      </c>
      <c r="H2220">
        <v>64321</v>
      </c>
      <c r="I2220">
        <v>8.1999999999999993</v>
      </c>
      <c r="J2220">
        <v>13</v>
      </c>
      <c r="N2220" s="185"/>
      <c r="O2220" s="185"/>
      <c r="P2220" s="80"/>
      <c r="Q2220" s="80"/>
    </row>
    <row r="2221" spans="1:17" x14ac:dyDescent="0.2">
      <c r="A2221" s="161" t="s">
        <v>61</v>
      </c>
      <c r="B2221" s="56">
        <v>41787</v>
      </c>
      <c r="C2221" s="311">
        <v>0.46053240740740736</v>
      </c>
      <c r="D2221">
        <v>5.1589999999999998</v>
      </c>
      <c r="E2221">
        <v>22.65</v>
      </c>
      <c r="F2221">
        <v>1.88</v>
      </c>
      <c r="G2221">
        <v>27.8</v>
      </c>
      <c r="H2221">
        <v>63647</v>
      </c>
      <c r="I2221">
        <v>8.16</v>
      </c>
      <c r="J2221">
        <v>-4</v>
      </c>
      <c r="N2221" s="185"/>
      <c r="O2221" s="185"/>
      <c r="P2221" s="80"/>
      <c r="Q2221" s="80"/>
    </row>
    <row r="2222" spans="1:17" x14ac:dyDescent="0.2">
      <c r="A2222" s="161" t="s">
        <v>61</v>
      </c>
      <c r="B2222" s="56">
        <v>41787</v>
      </c>
      <c r="C2222" s="311">
        <v>0.45956018518518515</v>
      </c>
      <c r="D2222">
        <v>6.077</v>
      </c>
      <c r="E2222">
        <v>22.5</v>
      </c>
      <c r="F2222">
        <v>2.34</v>
      </c>
      <c r="G2222">
        <v>34.5</v>
      </c>
      <c r="H2222">
        <v>63520</v>
      </c>
      <c r="I2222">
        <v>8.15</v>
      </c>
      <c r="J2222">
        <v>-7</v>
      </c>
      <c r="N2222" s="185"/>
      <c r="O2222" s="185"/>
      <c r="P2222" s="80"/>
      <c r="Q2222" s="80"/>
    </row>
    <row r="2223" spans="1:17" x14ac:dyDescent="0.2">
      <c r="A2223" s="161" t="s">
        <v>61</v>
      </c>
      <c r="B2223" s="56">
        <v>41787</v>
      </c>
      <c r="C2223" s="311">
        <v>0.4581944444444444</v>
      </c>
      <c r="D2223">
        <v>6.9550000000000001</v>
      </c>
      <c r="E2223">
        <v>22.38</v>
      </c>
      <c r="F2223">
        <v>1.84</v>
      </c>
      <c r="G2223">
        <v>27.1</v>
      </c>
      <c r="H2223">
        <v>63326</v>
      </c>
      <c r="I2223">
        <v>8.14</v>
      </c>
      <c r="J2223">
        <v>-18</v>
      </c>
      <c r="N2223" s="185"/>
      <c r="O2223" s="185"/>
      <c r="P2223" s="80"/>
      <c r="Q2223" s="80"/>
    </row>
    <row r="2224" spans="1:17" x14ac:dyDescent="0.2">
      <c r="A2224" s="161" t="s">
        <v>61</v>
      </c>
      <c r="B2224" s="56">
        <v>41787</v>
      </c>
      <c r="C2224" s="311">
        <v>0.45723379629629629</v>
      </c>
      <c r="D2224">
        <v>8.0250000000000004</v>
      </c>
      <c r="E2224">
        <v>22.33</v>
      </c>
      <c r="F2224">
        <v>2.2200000000000002</v>
      </c>
      <c r="G2224">
        <v>32.700000000000003</v>
      </c>
      <c r="H2224">
        <v>63279</v>
      </c>
      <c r="I2224">
        <v>8.14</v>
      </c>
      <c r="J2224">
        <v>-24</v>
      </c>
      <c r="N2224" s="185"/>
      <c r="O2224" s="185"/>
      <c r="P2224" s="80"/>
      <c r="Q2224" s="80"/>
    </row>
    <row r="2225" spans="1:17" x14ac:dyDescent="0.2">
      <c r="A2225" s="161" t="s">
        <v>61</v>
      </c>
      <c r="B2225" s="56">
        <v>41787</v>
      </c>
      <c r="C2225" s="311">
        <v>0.45584490740740741</v>
      </c>
      <c r="D2225">
        <v>8.8740000000000006</v>
      </c>
      <c r="E2225">
        <v>22.29</v>
      </c>
      <c r="F2225">
        <v>1.81</v>
      </c>
      <c r="G2225">
        <v>26.6</v>
      </c>
      <c r="H2225">
        <v>63161</v>
      </c>
      <c r="I2225">
        <v>8.1300000000000008</v>
      </c>
      <c r="J2225">
        <v>-41</v>
      </c>
      <c r="N2225" s="185"/>
      <c r="O2225" s="185"/>
      <c r="P2225" s="80"/>
      <c r="Q2225" s="80"/>
    </row>
    <row r="2226" spans="1:17" x14ac:dyDescent="0.2">
      <c r="A2226" s="161" t="s">
        <v>61</v>
      </c>
      <c r="B2226" s="56">
        <v>41787</v>
      </c>
      <c r="C2226" s="311">
        <v>0.45409722222222221</v>
      </c>
      <c r="D2226">
        <v>10.023999999999999</v>
      </c>
      <c r="E2226">
        <v>22.46</v>
      </c>
      <c r="F2226">
        <v>0.56000000000000005</v>
      </c>
      <c r="G2226">
        <v>8.3000000000000007</v>
      </c>
      <c r="H2226">
        <v>62997</v>
      </c>
      <c r="I2226">
        <v>8.14</v>
      </c>
      <c r="J2226">
        <v>-86</v>
      </c>
      <c r="N2226" s="185"/>
      <c r="O2226" s="185"/>
      <c r="P2226" s="80"/>
      <c r="Q2226" s="80"/>
    </row>
    <row r="2227" spans="1:17" x14ac:dyDescent="0.2">
      <c r="A2227" s="161" t="s">
        <v>61</v>
      </c>
      <c r="B2227" s="56">
        <v>41787</v>
      </c>
      <c r="C2227" s="311">
        <v>0.44978009259259261</v>
      </c>
      <c r="D2227">
        <v>11.089</v>
      </c>
      <c r="E2227">
        <v>22.41</v>
      </c>
      <c r="F2227">
        <v>0.14000000000000001</v>
      </c>
      <c r="G2227">
        <v>2.1</v>
      </c>
      <c r="H2227">
        <v>61606</v>
      </c>
      <c r="I2227">
        <v>8.1300000000000008</v>
      </c>
      <c r="J2227">
        <v>-303</v>
      </c>
      <c r="N2227" s="185"/>
      <c r="O2227" s="185"/>
      <c r="P2227" s="80"/>
      <c r="Q2227" s="80"/>
    </row>
    <row r="2228" spans="1:17" x14ac:dyDescent="0.2">
      <c r="A2228" s="161" t="s">
        <v>61</v>
      </c>
      <c r="B2228" s="56">
        <v>41787</v>
      </c>
      <c r="C2228" s="311">
        <v>0.44935185185185184</v>
      </c>
      <c r="D2228">
        <v>11.959</v>
      </c>
      <c r="E2228">
        <v>22.06</v>
      </c>
      <c r="F2228">
        <v>0.14000000000000001</v>
      </c>
      <c r="G2228">
        <v>2</v>
      </c>
      <c r="H2228">
        <v>61537</v>
      </c>
      <c r="I2228">
        <v>8.07</v>
      </c>
      <c r="J2228">
        <v>-342</v>
      </c>
      <c r="N2228" s="185"/>
      <c r="O2228" s="185"/>
      <c r="P2228" s="80"/>
      <c r="Q2228" s="80"/>
    </row>
    <row r="2229" spans="1:17" x14ac:dyDescent="0.2">
      <c r="A2229" s="161" t="s">
        <v>61</v>
      </c>
      <c r="B2229" s="56">
        <v>41787</v>
      </c>
      <c r="C2229" s="311">
        <v>0.44895833333333335</v>
      </c>
      <c r="D2229">
        <v>13.028</v>
      </c>
      <c r="E2229">
        <v>21.87</v>
      </c>
      <c r="F2229">
        <v>0.14000000000000001</v>
      </c>
      <c r="G2229">
        <v>2</v>
      </c>
      <c r="H2229">
        <v>61460</v>
      </c>
      <c r="I2229">
        <v>8.02</v>
      </c>
      <c r="J2229">
        <v>-349</v>
      </c>
      <c r="N2229" s="185"/>
      <c r="O2229" s="185"/>
      <c r="P2229" s="80"/>
      <c r="Q2229" s="80"/>
    </row>
    <row r="2230" spans="1:17" x14ac:dyDescent="0.2">
      <c r="A2230" s="161" t="s">
        <v>61</v>
      </c>
      <c r="B2230" s="56">
        <v>41787</v>
      </c>
      <c r="C2230" s="311">
        <v>0.44850694444444444</v>
      </c>
      <c r="D2230">
        <v>13.302</v>
      </c>
      <c r="E2230">
        <v>21.87</v>
      </c>
      <c r="F2230">
        <v>0.14000000000000001</v>
      </c>
      <c r="G2230">
        <v>2</v>
      </c>
      <c r="H2230">
        <v>61283</v>
      </c>
      <c r="I2230">
        <v>8.02</v>
      </c>
      <c r="J2230">
        <v>-346</v>
      </c>
      <c r="N2230" s="185"/>
      <c r="O2230" s="185"/>
      <c r="P2230" s="80"/>
      <c r="Q2230" s="80"/>
    </row>
    <row r="2231" spans="1:17" x14ac:dyDescent="0.2">
      <c r="A2231" s="161"/>
      <c r="B2231" s="314"/>
      <c r="C2231" s="314"/>
      <c r="D2231" s="311"/>
      <c r="E2231"/>
      <c r="F2231"/>
      <c r="G2231"/>
      <c r="H2231"/>
      <c r="I2231"/>
      <c r="J2231"/>
      <c r="N2231" s="185"/>
      <c r="O2231" s="185"/>
      <c r="P2231" s="80"/>
      <c r="Q2231" s="80"/>
    </row>
    <row r="2232" spans="1:17" x14ac:dyDescent="0.2">
      <c r="A2232" s="161"/>
      <c r="B2232" s="226"/>
      <c r="C2232" s="226"/>
      <c r="D2232"/>
      <c r="E2232"/>
      <c r="F2232"/>
      <c r="G2232"/>
      <c r="H2232"/>
      <c r="I2232"/>
      <c r="J2232"/>
      <c r="N2232" s="185"/>
      <c r="O2232" s="185"/>
      <c r="P2232" s="80"/>
      <c r="Q2232" s="80"/>
    </row>
    <row r="2233" spans="1:17" x14ac:dyDescent="0.2">
      <c r="A2233" t="s">
        <v>7</v>
      </c>
      <c r="B2233" s="56">
        <v>41862</v>
      </c>
      <c r="C2233" s="311">
        <v>0.35319444444444442</v>
      </c>
      <c r="D2233">
        <v>7.2999999999999995E-2</v>
      </c>
      <c r="E2233">
        <v>29.81</v>
      </c>
      <c r="F2233">
        <v>5.72</v>
      </c>
      <c r="G2233">
        <v>75.5</v>
      </c>
      <c r="H2233">
        <v>2688</v>
      </c>
      <c r="I2233">
        <v>7.8</v>
      </c>
      <c r="J2233">
        <v>120</v>
      </c>
      <c r="M2233" s="80">
        <v>0.1</v>
      </c>
      <c r="N2233" s="185"/>
      <c r="O2233" s="185"/>
      <c r="P2233" s="80"/>
      <c r="Q2233" s="80"/>
    </row>
    <row r="2234" spans="1:17" x14ac:dyDescent="0.2">
      <c r="A2234" t="s">
        <v>7</v>
      </c>
      <c r="B2234" s="56">
        <v>41862</v>
      </c>
      <c r="C2234" s="311">
        <v>0.35459490740740746</v>
      </c>
      <c r="D2234">
        <v>1.1080000000000001</v>
      </c>
      <c r="E2234">
        <v>29.81</v>
      </c>
      <c r="F2234">
        <v>5.63</v>
      </c>
      <c r="G2234">
        <v>74.3</v>
      </c>
      <c r="H2234">
        <v>2676</v>
      </c>
      <c r="I2234">
        <v>7.8</v>
      </c>
      <c r="J2234">
        <v>112</v>
      </c>
      <c r="N2234" s="185"/>
      <c r="O2234" s="185"/>
      <c r="P2234" s="80"/>
      <c r="Q2234" s="80"/>
    </row>
    <row r="2235" spans="1:17" x14ac:dyDescent="0.2">
      <c r="A2235" t="s">
        <v>7</v>
      </c>
      <c r="B2235" s="56">
        <v>41862</v>
      </c>
      <c r="C2235" s="311">
        <v>0.35394675925925928</v>
      </c>
      <c r="D2235">
        <v>2.008</v>
      </c>
      <c r="E2235">
        <v>29.81</v>
      </c>
      <c r="F2235">
        <v>5.63</v>
      </c>
      <c r="G2235">
        <v>74.400000000000006</v>
      </c>
      <c r="H2235">
        <v>2680</v>
      </c>
      <c r="I2235">
        <v>7.8</v>
      </c>
      <c r="J2235">
        <v>114</v>
      </c>
      <c r="N2235" s="185"/>
      <c r="O2235" s="185"/>
      <c r="P2235" s="80"/>
      <c r="Q2235" s="80"/>
    </row>
    <row r="2236" spans="1:17" x14ac:dyDescent="0.2">
      <c r="A2236" t="s">
        <v>7</v>
      </c>
      <c r="B2236" s="56">
        <v>41862</v>
      </c>
      <c r="C2236" s="311">
        <v>0.35339120370370369</v>
      </c>
      <c r="D2236">
        <v>3.073</v>
      </c>
      <c r="E2236">
        <v>29.81</v>
      </c>
      <c r="F2236">
        <v>5.67</v>
      </c>
      <c r="G2236">
        <v>74.900000000000006</v>
      </c>
      <c r="H2236">
        <v>2685</v>
      </c>
      <c r="I2236">
        <v>7.8</v>
      </c>
      <c r="J2236">
        <v>117</v>
      </c>
      <c r="N2236" s="309"/>
      <c r="O2236" s="185"/>
      <c r="P2236" s="80"/>
      <c r="Q2236" s="80"/>
    </row>
    <row r="2237" spans="1:17" x14ac:dyDescent="0.2">
      <c r="A2237" t="s">
        <v>7</v>
      </c>
      <c r="B2237" s="56">
        <v>41862</v>
      </c>
      <c r="C2237" s="311">
        <v>0.35363425925925923</v>
      </c>
      <c r="D2237">
        <v>3.2749999999999999</v>
      </c>
      <c r="E2237">
        <v>29.8</v>
      </c>
      <c r="F2237">
        <v>5.64</v>
      </c>
      <c r="G2237">
        <v>74.400000000000006</v>
      </c>
      <c r="H2237">
        <v>2683</v>
      </c>
      <c r="I2237">
        <v>7.8</v>
      </c>
      <c r="J2237">
        <v>116</v>
      </c>
      <c r="O2237" s="185"/>
      <c r="Q2237" s="80"/>
    </row>
    <row r="2238" spans="1:17" x14ac:dyDescent="0.2">
      <c r="B2238" s="56"/>
      <c r="C2238" s="311"/>
      <c r="D2238"/>
      <c r="E2238"/>
      <c r="F2238"/>
      <c r="G2238"/>
      <c r="H2238"/>
      <c r="I2238"/>
      <c r="J2238"/>
      <c r="O2238" s="185"/>
      <c r="Q2238" s="80"/>
    </row>
    <row r="2239" spans="1:17" x14ac:dyDescent="0.2">
      <c r="A2239" t="s">
        <v>36</v>
      </c>
      <c r="B2239" s="56">
        <v>41862</v>
      </c>
      <c r="C2239" s="311">
        <v>0.3821180555555555</v>
      </c>
      <c r="D2239">
        <v>7.0000000000000007E-2</v>
      </c>
      <c r="E2239">
        <v>28.86</v>
      </c>
      <c r="F2239">
        <v>5.85</v>
      </c>
      <c r="G2239">
        <v>76.3</v>
      </c>
      <c r="H2239">
        <v>3898</v>
      </c>
      <c r="I2239">
        <v>7.85</v>
      </c>
      <c r="J2239">
        <v>107</v>
      </c>
      <c r="M2239" s="80">
        <v>0.15</v>
      </c>
      <c r="N2239" s="185"/>
      <c r="O2239" s="185"/>
      <c r="P2239" s="80"/>
      <c r="Q2239" s="80"/>
    </row>
    <row r="2240" spans="1:17" x14ac:dyDescent="0.2">
      <c r="A2240" t="s">
        <v>36</v>
      </c>
      <c r="B2240" s="56">
        <v>41862</v>
      </c>
      <c r="C2240" s="311">
        <v>0.38241898148148151</v>
      </c>
      <c r="D2240">
        <v>0.69199999999999995</v>
      </c>
      <c r="E2240">
        <v>28.86</v>
      </c>
      <c r="F2240">
        <v>5.84</v>
      </c>
      <c r="G2240">
        <v>76.099999999999994</v>
      </c>
      <c r="H2240">
        <v>3898</v>
      </c>
      <c r="I2240">
        <v>7.85</v>
      </c>
      <c r="J2240">
        <v>107</v>
      </c>
      <c r="N2240" s="185"/>
      <c r="O2240" s="185"/>
      <c r="P2240" s="80"/>
      <c r="Q2240" s="80"/>
    </row>
    <row r="2241" spans="1:17" x14ac:dyDescent="0.2">
      <c r="B2241" s="56"/>
      <c r="C2241" s="311"/>
      <c r="D2241"/>
      <c r="E2241"/>
      <c r="F2241"/>
      <c r="G2241"/>
      <c r="H2241"/>
      <c r="I2241"/>
      <c r="J2241"/>
      <c r="N2241" s="185"/>
      <c r="O2241" s="185"/>
      <c r="P2241" s="80"/>
      <c r="Q2241" s="80"/>
    </row>
    <row r="2242" spans="1:17" x14ac:dyDescent="0.2">
      <c r="A2242" t="s">
        <v>72</v>
      </c>
      <c r="B2242" s="56">
        <v>41862</v>
      </c>
      <c r="C2242" s="311">
        <v>0.29760416666666667</v>
      </c>
      <c r="D2242">
        <v>0.20200000000000001</v>
      </c>
      <c r="E2242">
        <v>26.71</v>
      </c>
      <c r="F2242">
        <v>6.14</v>
      </c>
      <c r="G2242">
        <v>76.5</v>
      </c>
      <c r="H2242">
        <v>1637</v>
      </c>
      <c r="I2242">
        <v>7.73</v>
      </c>
      <c r="J2242">
        <v>141</v>
      </c>
      <c r="M2242" s="80">
        <v>0.2</v>
      </c>
      <c r="N2242" s="185"/>
      <c r="O2242" s="185"/>
      <c r="P2242" s="80"/>
      <c r="Q2242" s="80"/>
    </row>
    <row r="2243" spans="1:17" x14ac:dyDescent="0.2">
      <c r="A2243" t="s">
        <v>72</v>
      </c>
      <c r="B2243" s="56">
        <v>41862</v>
      </c>
      <c r="C2243" s="311">
        <v>0.29749999999999999</v>
      </c>
      <c r="D2243">
        <v>0.34599999999999997</v>
      </c>
      <c r="E2243">
        <v>26.71</v>
      </c>
      <c r="F2243">
        <v>6.16</v>
      </c>
      <c r="G2243">
        <v>76.8</v>
      </c>
      <c r="H2243">
        <v>1638</v>
      </c>
      <c r="I2243">
        <v>7.73</v>
      </c>
      <c r="J2243">
        <v>141</v>
      </c>
      <c r="N2243" s="185"/>
      <c r="O2243" s="185"/>
      <c r="P2243" s="80"/>
      <c r="Q2243" s="80"/>
    </row>
    <row r="2244" spans="1:17" x14ac:dyDescent="0.2">
      <c r="N2244" s="185"/>
      <c r="O2244" s="185"/>
      <c r="P2244" s="80"/>
      <c r="Q2244" s="80"/>
    </row>
    <row r="2245" spans="1:17" x14ac:dyDescent="0.2">
      <c r="A2245" s="161" t="s">
        <v>55</v>
      </c>
      <c r="B2245" s="56">
        <v>41862</v>
      </c>
      <c r="C2245" s="311">
        <v>0.54402777777777778</v>
      </c>
      <c r="D2245">
        <v>0.155</v>
      </c>
      <c r="E2245">
        <v>33.630000000000003</v>
      </c>
      <c r="F2245">
        <v>8.11</v>
      </c>
      <c r="G2245">
        <v>145.1</v>
      </c>
      <c r="H2245">
        <v>68407</v>
      </c>
      <c r="I2245">
        <v>8.2899999999999991</v>
      </c>
      <c r="J2245">
        <v>15</v>
      </c>
      <c r="M2245" s="80">
        <v>1.2</v>
      </c>
      <c r="N2245" s="316" t="s">
        <v>217</v>
      </c>
      <c r="O2245" s="185"/>
      <c r="P2245" s="80"/>
      <c r="Q2245" s="80"/>
    </row>
    <row r="2246" spans="1:17" x14ac:dyDescent="0.2">
      <c r="A2246" s="161" t="s">
        <v>55</v>
      </c>
      <c r="B2246" s="56">
        <v>41862</v>
      </c>
      <c r="C2246" s="311">
        <v>0.54357638888888882</v>
      </c>
      <c r="D2246">
        <v>0.96099999999999997</v>
      </c>
      <c r="E2246">
        <v>31.41</v>
      </c>
      <c r="F2246">
        <v>7.51</v>
      </c>
      <c r="G2246">
        <v>129.6</v>
      </c>
      <c r="H2246">
        <v>67872</v>
      </c>
      <c r="I2246">
        <v>8.32</v>
      </c>
      <c r="J2246">
        <v>12</v>
      </c>
      <c r="N2246" s="185"/>
      <c r="O2246" s="185"/>
      <c r="P2246" s="80"/>
      <c r="Q2246" s="80"/>
    </row>
    <row r="2247" spans="1:17" x14ac:dyDescent="0.2">
      <c r="A2247" s="161" t="s">
        <v>55</v>
      </c>
      <c r="B2247" s="56">
        <v>41862</v>
      </c>
      <c r="C2247" s="311">
        <v>0.54268518518518516</v>
      </c>
      <c r="D2247">
        <v>2.0169999999999999</v>
      </c>
      <c r="E2247">
        <v>31.03</v>
      </c>
      <c r="F2247">
        <v>4.2</v>
      </c>
      <c r="G2247">
        <v>72.099999999999994</v>
      </c>
      <c r="H2247">
        <v>67797</v>
      </c>
      <c r="I2247">
        <v>8.27</v>
      </c>
      <c r="J2247">
        <v>-15</v>
      </c>
      <c r="N2247" s="185"/>
      <c r="O2247" s="185"/>
      <c r="P2247" s="80"/>
      <c r="Q2247" s="80"/>
    </row>
    <row r="2248" spans="1:17" x14ac:dyDescent="0.2">
      <c r="A2248" s="161" t="s">
        <v>55</v>
      </c>
      <c r="B2248" s="56">
        <v>41862</v>
      </c>
      <c r="C2248" s="311">
        <v>0.54224537037037035</v>
      </c>
      <c r="D2248">
        <v>2.9969999999999999</v>
      </c>
      <c r="E2248">
        <v>30.88</v>
      </c>
      <c r="F2248">
        <v>2.36</v>
      </c>
      <c r="G2248">
        <v>40.4</v>
      </c>
      <c r="H2248">
        <v>67755</v>
      </c>
      <c r="I2248">
        <v>8.24</v>
      </c>
      <c r="J2248">
        <v>-32</v>
      </c>
      <c r="N2248" s="185"/>
      <c r="O2248" s="185"/>
      <c r="P2248" s="80"/>
      <c r="Q2248" s="80"/>
    </row>
    <row r="2249" spans="1:17" x14ac:dyDescent="0.2">
      <c r="A2249" s="161" t="s">
        <v>55</v>
      </c>
      <c r="B2249" s="56">
        <v>41862</v>
      </c>
      <c r="C2249" s="311">
        <v>0.54168981481481482</v>
      </c>
      <c r="D2249">
        <v>3.9969999999999999</v>
      </c>
      <c r="E2249">
        <v>30.86</v>
      </c>
      <c r="F2249">
        <v>2.04</v>
      </c>
      <c r="G2249">
        <v>34.9</v>
      </c>
      <c r="H2249">
        <v>67729</v>
      </c>
      <c r="I2249">
        <v>8.23</v>
      </c>
      <c r="J2249">
        <v>-50</v>
      </c>
      <c r="N2249" s="185"/>
      <c r="O2249" s="185"/>
      <c r="P2249" s="80"/>
      <c r="Q2249" s="80"/>
    </row>
    <row r="2250" spans="1:17" x14ac:dyDescent="0.2">
      <c r="A2250" s="161" t="s">
        <v>55</v>
      </c>
      <c r="B2250" s="56">
        <v>41862</v>
      </c>
      <c r="C2250" s="311">
        <v>0.54121527777777778</v>
      </c>
      <c r="D2250">
        <v>4.9950000000000001</v>
      </c>
      <c r="E2250">
        <v>30.84</v>
      </c>
      <c r="F2250">
        <v>1.82</v>
      </c>
      <c r="G2250">
        <v>31.1</v>
      </c>
      <c r="H2250">
        <v>67705</v>
      </c>
      <c r="I2250">
        <v>8.23</v>
      </c>
      <c r="J2250">
        <v>-70</v>
      </c>
      <c r="N2250" s="185"/>
      <c r="O2250" s="185"/>
      <c r="P2250" s="80"/>
      <c r="Q2250" s="80"/>
    </row>
    <row r="2251" spans="1:17" x14ac:dyDescent="0.2">
      <c r="A2251" s="161" t="s">
        <v>55</v>
      </c>
      <c r="B2251" s="56">
        <v>41862</v>
      </c>
      <c r="C2251" s="311">
        <v>0.54068287037037044</v>
      </c>
      <c r="D2251">
        <v>5.9770000000000003</v>
      </c>
      <c r="E2251">
        <v>30.82</v>
      </c>
      <c r="F2251">
        <v>1.48</v>
      </c>
      <c r="G2251">
        <v>25.3</v>
      </c>
      <c r="H2251">
        <v>67677</v>
      </c>
      <c r="I2251">
        <v>8.2200000000000006</v>
      </c>
      <c r="J2251">
        <v>-110</v>
      </c>
      <c r="N2251" s="185"/>
      <c r="O2251" s="185"/>
      <c r="P2251" s="80"/>
      <c r="Q2251" s="80"/>
    </row>
    <row r="2252" spans="1:17" x14ac:dyDescent="0.2">
      <c r="A2252" s="161" t="s">
        <v>55</v>
      </c>
      <c r="B2252" s="56">
        <v>41862</v>
      </c>
      <c r="C2252" s="311">
        <v>0.54021990740740744</v>
      </c>
      <c r="D2252">
        <v>7.0179999999999998</v>
      </c>
      <c r="E2252">
        <v>30.62</v>
      </c>
      <c r="F2252">
        <v>0.54</v>
      </c>
      <c r="G2252">
        <v>9.1</v>
      </c>
      <c r="H2252">
        <v>67612</v>
      </c>
      <c r="I2252">
        <v>8.1999999999999993</v>
      </c>
      <c r="J2252">
        <v>-189</v>
      </c>
      <c r="N2252" s="185"/>
      <c r="O2252" s="185"/>
      <c r="P2252" s="80"/>
      <c r="Q2252" s="80"/>
    </row>
    <row r="2253" spans="1:17" x14ac:dyDescent="0.2">
      <c r="A2253" s="161" t="s">
        <v>55</v>
      </c>
      <c r="B2253" s="56">
        <v>41862</v>
      </c>
      <c r="C2253" s="311">
        <v>0.53969907407407403</v>
      </c>
      <c r="D2253">
        <v>8.0079999999999991</v>
      </c>
      <c r="E2253">
        <v>30.35</v>
      </c>
      <c r="F2253">
        <v>0.17</v>
      </c>
      <c r="G2253">
        <v>2.9</v>
      </c>
      <c r="H2253">
        <v>67520</v>
      </c>
      <c r="I2253">
        <v>8.18</v>
      </c>
      <c r="J2253">
        <v>-312</v>
      </c>
      <c r="N2253" s="185"/>
      <c r="O2253" s="185"/>
      <c r="P2253" s="80"/>
      <c r="Q2253" s="80"/>
    </row>
    <row r="2254" spans="1:17" x14ac:dyDescent="0.2">
      <c r="A2254" s="161" t="s">
        <v>55</v>
      </c>
      <c r="B2254" s="56">
        <v>41862</v>
      </c>
      <c r="C2254" s="311">
        <v>0.53932870370370367</v>
      </c>
      <c r="D2254">
        <v>8.9779999999999998</v>
      </c>
      <c r="E2254">
        <v>30.28</v>
      </c>
      <c r="F2254">
        <v>0.17</v>
      </c>
      <c r="G2254">
        <v>3</v>
      </c>
      <c r="H2254">
        <v>67521</v>
      </c>
      <c r="I2254">
        <v>8.17</v>
      </c>
      <c r="J2254">
        <v>-318</v>
      </c>
      <c r="N2254" s="185"/>
      <c r="O2254" s="185"/>
      <c r="P2254" s="80"/>
      <c r="Q2254" s="80"/>
    </row>
    <row r="2255" spans="1:17" x14ac:dyDescent="0.2">
      <c r="A2255" s="161" t="s">
        <v>55</v>
      </c>
      <c r="B2255" s="56">
        <v>41862</v>
      </c>
      <c r="C2255" s="311">
        <v>0.5389004629629629</v>
      </c>
      <c r="D2255">
        <v>9.9710000000000001</v>
      </c>
      <c r="E2255">
        <v>30.2</v>
      </c>
      <c r="F2255">
        <v>0.18</v>
      </c>
      <c r="G2255">
        <v>3</v>
      </c>
      <c r="H2255">
        <v>67514</v>
      </c>
      <c r="I2255">
        <v>8.17</v>
      </c>
      <c r="J2255">
        <v>-326</v>
      </c>
      <c r="N2255" s="185"/>
      <c r="O2255" s="185"/>
      <c r="P2255" s="80"/>
      <c r="Q2255" s="80"/>
    </row>
    <row r="2256" spans="1:17" x14ac:dyDescent="0.2">
      <c r="A2256" s="161" t="s">
        <v>55</v>
      </c>
      <c r="B2256" s="56">
        <v>41862</v>
      </c>
      <c r="C2256" s="311">
        <v>0.53846064814814809</v>
      </c>
      <c r="D2256">
        <v>11.023999999999999</v>
      </c>
      <c r="E2256">
        <v>30.22</v>
      </c>
      <c r="F2256">
        <v>0.18</v>
      </c>
      <c r="G2256">
        <v>3.1</v>
      </c>
      <c r="H2256">
        <v>67592</v>
      </c>
      <c r="I2256">
        <v>8.1300000000000008</v>
      </c>
      <c r="J2256">
        <v>-337</v>
      </c>
      <c r="N2256" s="185"/>
      <c r="O2256" s="185"/>
      <c r="P2256" s="80"/>
      <c r="Q2256" s="80"/>
    </row>
    <row r="2257" spans="1:17" x14ac:dyDescent="0.2">
      <c r="A2257" s="161" t="s">
        <v>55</v>
      </c>
      <c r="B2257" s="56">
        <v>41862</v>
      </c>
      <c r="C2257" s="311">
        <v>0.53804398148148147</v>
      </c>
      <c r="D2257">
        <v>12.022</v>
      </c>
      <c r="E2257">
        <v>30.28</v>
      </c>
      <c r="F2257">
        <v>0.19</v>
      </c>
      <c r="G2257">
        <v>3.2</v>
      </c>
      <c r="H2257">
        <v>67652</v>
      </c>
      <c r="I2257">
        <v>8.14</v>
      </c>
      <c r="J2257">
        <v>-340</v>
      </c>
      <c r="N2257" s="185"/>
      <c r="O2257" s="185"/>
      <c r="P2257" s="80"/>
      <c r="Q2257" s="80"/>
    </row>
    <row r="2258" spans="1:17" x14ac:dyDescent="0.2">
      <c r="A2258" s="161" t="s">
        <v>55</v>
      </c>
      <c r="B2258" s="56">
        <v>41862</v>
      </c>
      <c r="C2258" s="311">
        <v>0.53752314814814817</v>
      </c>
      <c r="D2258">
        <v>12.930999999999999</v>
      </c>
      <c r="E2258">
        <v>29.73</v>
      </c>
      <c r="F2258">
        <v>0.2</v>
      </c>
      <c r="G2258">
        <v>3.3</v>
      </c>
      <c r="H2258">
        <v>67488</v>
      </c>
      <c r="I2258">
        <v>8.07</v>
      </c>
      <c r="J2258">
        <v>-349</v>
      </c>
      <c r="N2258" s="185"/>
      <c r="O2258" s="185"/>
      <c r="P2258" s="80"/>
      <c r="Q2258" s="80"/>
    </row>
    <row r="2259" spans="1:17" x14ac:dyDescent="0.2">
      <c r="A2259" s="161" t="s">
        <v>55</v>
      </c>
      <c r="B2259" s="56">
        <v>41862</v>
      </c>
      <c r="C2259" s="311">
        <v>0.53732638888888895</v>
      </c>
      <c r="D2259">
        <v>13.164</v>
      </c>
      <c r="E2259">
        <v>29.34</v>
      </c>
      <c r="F2259">
        <v>0.2</v>
      </c>
      <c r="G2259">
        <v>3.4</v>
      </c>
      <c r="H2259">
        <v>67395</v>
      </c>
      <c r="I2259">
        <v>8.01</v>
      </c>
      <c r="J2259">
        <v>-350</v>
      </c>
      <c r="N2259" s="185"/>
      <c r="O2259" s="185"/>
      <c r="P2259" s="80"/>
      <c r="Q2259" s="80"/>
    </row>
    <row r="2260" spans="1:17" x14ac:dyDescent="0.2">
      <c r="A2260" s="161"/>
      <c r="B2260" s="56"/>
      <c r="C2260" s="311"/>
      <c r="D2260"/>
      <c r="E2260"/>
      <c r="F2260"/>
      <c r="G2260"/>
      <c r="H2260"/>
      <c r="I2260"/>
      <c r="J2260"/>
      <c r="N2260" s="185"/>
      <c r="O2260" s="185"/>
      <c r="P2260" s="80"/>
      <c r="Q2260" s="80"/>
    </row>
    <row r="2261" spans="1:17" x14ac:dyDescent="0.2">
      <c r="A2261" s="161" t="s">
        <v>58</v>
      </c>
      <c r="B2261" s="56">
        <v>41862</v>
      </c>
      <c r="C2261" s="311">
        <v>0.51432870370370376</v>
      </c>
      <c r="D2261">
        <v>5.5E-2</v>
      </c>
      <c r="E2261">
        <v>32.93</v>
      </c>
      <c r="F2261">
        <v>3.24</v>
      </c>
      <c r="G2261">
        <v>57.3</v>
      </c>
      <c r="H2261">
        <v>68342</v>
      </c>
      <c r="I2261">
        <v>8.2200000000000006</v>
      </c>
      <c r="J2261">
        <v>-10</v>
      </c>
      <c r="M2261" s="80">
        <v>1.4</v>
      </c>
      <c r="N2261" s="185"/>
      <c r="O2261" s="185"/>
      <c r="P2261" s="80"/>
      <c r="Q2261" s="80"/>
    </row>
    <row r="2262" spans="1:17" x14ac:dyDescent="0.2">
      <c r="A2262" s="161" t="s">
        <v>58</v>
      </c>
      <c r="B2262" s="56">
        <v>41862</v>
      </c>
      <c r="C2262" s="311">
        <v>0.51354166666666667</v>
      </c>
      <c r="D2262">
        <v>0.98799999999999999</v>
      </c>
      <c r="E2262">
        <v>30.78</v>
      </c>
      <c r="F2262">
        <v>3.15</v>
      </c>
      <c r="G2262">
        <v>53.9</v>
      </c>
      <c r="H2262">
        <v>67753</v>
      </c>
      <c r="I2262">
        <v>8.23</v>
      </c>
      <c r="J2262">
        <v>-22</v>
      </c>
      <c r="N2262" s="185"/>
      <c r="O2262" s="185"/>
      <c r="P2262" s="80"/>
      <c r="Q2262" s="80"/>
    </row>
    <row r="2263" spans="1:17" x14ac:dyDescent="0.2">
      <c r="A2263" s="161" t="s">
        <v>58</v>
      </c>
      <c r="B2263" s="56">
        <v>41862</v>
      </c>
      <c r="C2263" s="311">
        <v>0.51250000000000007</v>
      </c>
      <c r="D2263">
        <v>2.0110000000000001</v>
      </c>
      <c r="E2263">
        <v>30.41</v>
      </c>
      <c r="F2263">
        <v>1.48</v>
      </c>
      <c r="G2263">
        <v>25.1</v>
      </c>
      <c r="H2263">
        <v>67655</v>
      </c>
      <c r="I2263">
        <v>8.2100000000000009</v>
      </c>
      <c r="J2263">
        <v>-72</v>
      </c>
      <c r="N2263" s="185"/>
      <c r="O2263" s="185"/>
      <c r="P2263" s="80"/>
      <c r="Q2263" s="80"/>
    </row>
    <row r="2264" spans="1:17" x14ac:dyDescent="0.2">
      <c r="A2264" s="161" t="s">
        <v>58</v>
      </c>
      <c r="B2264" s="56">
        <v>41862</v>
      </c>
      <c r="C2264" s="311">
        <v>0.51208333333333333</v>
      </c>
      <c r="D2264">
        <v>3.0139999999999998</v>
      </c>
      <c r="E2264">
        <v>30.35</v>
      </c>
      <c r="F2264">
        <v>0.93</v>
      </c>
      <c r="G2264">
        <v>15.7</v>
      </c>
      <c r="H2264">
        <v>67632</v>
      </c>
      <c r="I2264">
        <v>8.1999999999999993</v>
      </c>
      <c r="J2264">
        <v>-99</v>
      </c>
      <c r="N2264" s="185"/>
      <c r="O2264" s="185"/>
      <c r="P2264" s="80"/>
      <c r="Q2264" s="80"/>
    </row>
    <row r="2265" spans="1:17" x14ac:dyDescent="0.2">
      <c r="A2265" s="161" t="s">
        <v>58</v>
      </c>
      <c r="B2265" s="56">
        <v>41862</v>
      </c>
      <c r="C2265" s="311">
        <v>0.51165509259259256</v>
      </c>
      <c r="D2265">
        <v>3.98</v>
      </c>
      <c r="E2265">
        <v>30.3</v>
      </c>
      <c r="F2265">
        <v>0.57999999999999996</v>
      </c>
      <c r="G2265">
        <v>9.9</v>
      </c>
      <c r="H2265">
        <v>67602</v>
      </c>
      <c r="I2265">
        <v>8.19</v>
      </c>
      <c r="J2265">
        <v>-129</v>
      </c>
      <c r="N2265" s="185"/>
      <c r="O2265" s="185"/>
      <c r="P2265" s="80"/>
      <c r="Q2265" s="80"/>
    </row>
    <row r="2266" spans="1:17" x14ac:dyDescent="0.2">
      <c r="A2266" s="161" t="s">
        <v>58</v>
      </c>
      <c r="B2266" s="56">
        <v>41862</v>
      </c>
      <c r="C2266" s="311">
        <v>0.51122685185185179</v>
      </c>
      <c r="D2266">
        <v>4.9950000000000001</v>
      </c>
      <c r="E2266">
        <v>30.25</v>
      </c>
      <c r="F2266">
        <v>0.39</v>
      </c>
      <c r="G2266">
        <v>6.5</v>
      </c>
      <c r="H2266">
        <v>67569</v>
      </c>
      <c r="I2266">
        <v>8.19</v>
      </c>
      <c r="J2266">
        <v>-163</v>
      </c>
      <c r="N2266" s="185"/>
      <c r="O2266" s="185"/>
      <c r="P2266" s="80"/>
      <c r="Q2266" s="80"/>
    </row>
    <row r="2267" spans="1:17" x14ac:dyDescent="0.2">
      <c r="A2267" s="161" t="s">
        <v>58</v>
      </c>
      <c r="B2267" s="56">
        <v>41862</v>
      </c>
      <c r="C2267" s="311">
        <v>0.51076388888888891</v>
      </c>
      <c r="D2267">
        <v>6.0140000000000002</v>
      </c>
      <c r="E2267">
        <v>30.23</v>
      </c>
      <c r="F2267">
        <v>0.23</v>
      </c>
      <c r="G2267">
        <v>3.9</v>
      </c>
      <c r="H2267">
        <v>67555</v>
      </c>
      <c r="I2267">
        <v>8.19</v>
      </c>
      <c r="J2267">
        <v>-205</v>
      </c>
      <c r="N2267" s="185"/>
      <c r="O2267" s="185"/>
      <c r="P2267" s="80"/>
      <c r="Q2267" s="80"/>
    </row>
    <row r="2268" spans="1:17" x14ac:dyDescent="0.2">
      <c r="A2268" s="161" t="s">
        <v>58</v>
      </c>
      <c r="B2268" s="56">
        <v>41862</v>
      </c>
      <c r="C2268" s="311">
        <v>0.51019675925925922</v>
      </c>
      <c r="D2268">
        <v>7.0030000000000001</v>
      </c>
      <c r="E2268">
        <v>30.2</v>
      </c>
      <c r="F2268">
        <v>0.19</v>
      </c>
      <c r="G2268">
        <v>3.2</v>
      </c>
      <c r="H2268">
        <v>67525</v>
      </c>
      <c r="I2268">
        <v>8.18</v>
      </c>
      <c r="J2268">
        <v>-239</v>
      </c>
      <c r="N2268" s="185"/>
      <c r="O2268" s="185"/>
      <c r="P2268" s="80"/>
      <c r="Q2268" s="80"/>
    </row>
    <row r="2269" spans="1:17" x14ac:dyDescent="0.2">
      <c r="A2269" s="161" t="s">
        <v>58</v>
      </c>
      <c r="B2269" s="56">
        <v>41862</v>
      </c>
      <c r="C2269" s="311">
        <v>0.50972222222222219</v>
      </c>
      <c r="D2269">
        <v>7.9829999999999997</v>
      </c>
      <c r="E2269">
        <v>30.2</v>
      </c>
      <c r="F2269">
        <v>0.2</v>
      </c>
      <c r="G2269">
        <v>3.3</v>
      </c>
      <c r="H2269">
        <v>67501</v>
      </c>
      <c r="I2269">
        <v>8.18</v>
      </c>
      <c r="J2269">
        <v>-251</v>
      </c>
      <c r="N2269" s="185"/>
      <c r="O2269" s="185"/>
      <c r="P2269" s="80"/>
      <c r="Q2269" s="80"/>
    </row>
    <row r="2270" spans="1:17" x14ac:dyDescent="0.2">
      <c r="A2270" s="161" t="s">
        <v>58</v>
      </c>
      <c r="B2270" s="56">
        <v>41862</v>
      </c>
      <c r="C2270" s="311">
        <v>0.50920138888888888</v>
      </c>
      <c r="D2270">
        <v>8.9600000000000009</v>
      </c>
      <c r="E2270">
        <v>30.19</v>
      </c>
      <c r="F2270">
        <v>0.2</v>
      </c>
      <c r="G2270">
        <v>3.4</v>
      </c>
      <c r="H2270">
        <v>67489</v>
      </c>
      <c r="I2270">
        <v>8.18</v>
      </c>
      <c r="J2270">
        <v>-269</v>
      </c>
      <c r="N2270" s="185"/>
      <c r="O2270" s="185"/>
      <c r="P2270" s="80"/>
      <c r="Q2270" s="80"/>
    </row>
    <row r="2271" spans="1:17" x14ac:dyDescent="0.2">
      <c r="A2271" s="161" t="s">
        <v>58</v>
      </c>
      <c r="B2271" s="56">
        <v>41862</v>
      </c>
      <c r="C2271" s="311">
        <v>0.50865740740740739</v>
      </c>
      <c r="D2271">
        <v>9.9809999999999999</v>
      </c>
      <c r="E2271">
        <v>30.17</v>
      </c>
      <c r="F2271">
        <v>0.21</v>
      </c>
      <c r="G2271">
        <v>3.5</v>
      </c>
      <c r="H2271">
        <v>67470</v>
      </c>
      <c r="I2271">
        <v>8.18</v>
      </c>
      <c r="J2271">
        <v>-292</v>
      </c>
      <c r="N2271" s="185"/>
      <c r="O2271" s="185"/>
      <c r="P2271" s="80"/>
      <c r="Q2271" s="80"/>
    </row>
    <row r="2272" spans="1:17" x14ac:dyDescent="0.2">
      <c r="A2272" s="161" t="s">
        <v>58</v>
      </c>
      <c r="B2272" s="56">
        <v>41862</v>
      </c>
      <c r="C2272" s="311">
        <v>0.50870370370370377</v>
      </c>
      <c r="D2272">
        <v>10.987</v>
      </c>
      <c r="E2272">
        <v>29.87</v>
      </c>
      <c r="F2272">
        <v>0.22</v>
      </c>
      <c r="G2272">
        <v>3.7</v>
      </c>
      <c r="H2272">
        <v>67356</v>
      </c>
      <c r="I2272">
        <v>8.1199999999999992</v>
      </c>
      <c r="J2272">
        <v>-333</v>
      </c>
      <c r="N2272" s="185"/>
      <c r="O2272" s="185"/>
      <c r="P2272" s="80"/>
      <c r="Q2272" s="80"/>
    </row>
    <row r="2273" spans="1:17" x14ac:dyDescent="0.2">
      <c r="A2273" s="161"/>
      <c r="B2273" s="56"/>
      <c r="C2273" s="311"/>
      <c r="D2273"/>
      <c r="E2273"/>
      <c r="F2273"/>
      <c r="G2273"/>
      <c r="H2273"/>
      <c r="I2273"/>
      <c r="J2273"/>
      <c r="N2273" s="185"/>
      <c r="O2273" s="185"/>
      <c r="P2273" s="80"/>
      <c r="Q2273" s="80"/>
    </row>
    <row r="2274" spans="1:17" x14ac:dyDescent="0.2">
      <c r="A2274" s="161" t="s">
        <v>61</v>
      </c>
      <c r="B2274" s="56">
        <v>41862</v>
      </c>
      <c r="C2274" s="311">
        <v>0.47682870370370373</v>
      </c>
      <c r="D2274">
        <v>0.30599999999999999</v>
      </c>
      <c r="E2274">
        <v>31.31</v>
      </c>
      <c r="F2274">
        <v>2.0499999999999998</v>
      </c>
      <c r="G2274">
        <v>35.4</v>
      </c>
      <c r="H2274">
        <v>68496</v>
      </c>
      <c r="I2274">
        <v>8.19</v>
      </c>
      <c r="J2274">
        <v>138</v>
      </c>
      <c r="M2274" s="80">
        <v>1.6</v>
      </c>
      <c r="N2274" s="185"/>
      <c r="O2274" s="185"/>
      <c r="P2274" s="80"/>
      <c r="Q2274" s="80"/>
    </row>
    <row r="2275" spans="1:17" x14ac:dyDescent="0.2">
      <c r="A2275" s="161" t="s">
        <v>61</v>
      </c>
      <c r="B2275" s="56">
        <v>41862</v>
      </c>
      <c r="C2275" s="311">
        <v>0.4890856481481482</v>
      </c>
      <c r="D2275">
        <v>1.014</v>
      </c>
      <c r="E2275">
        <v>30.57</v>
      </c>
      <c r="F2275">
        <v>0.76</v>
      </c>
      <c r="G2275">
        <v>12.9</v>
      </c>
      <c r="H2275">
        <v>67864</v>
      </c>
      <c r="I2275">
        <v>8.1999999999999993</v>
      </c>
      <c r="J2275">
        <v>-131</v>
      </c>
      <c r="N2275" s="185"/>
      <c r="O2275" s="185"/>
      <c r="P2275" s="80"/>
      <c r="Q2275" s="80"/>
    </row>
    <row r="2276" spans="1:17" x14ac:dyDescent="0.2">
      <c r="A2276" s="161" t="s">
        <v>61</v>
      </c>
      <c r="B2276" s="56">
        <v>41862</v>
      </c>
      <c r="C2276" s="311">
        <v>0.4884722222222222</v>
      </c>
      <c r="D2276">
        <v>2.0110000000000001</v>
      </c>
      <c r="E2276">
        <v>30.4</v>
      </c>
      <c r="F2276">
        <v>0.25</v>
      </c>
      <c r="G2276">
        <v>4.3</v>
      </c>
      <c r="H2276">
        <v>67809</v>
      </c>
      <c r="I2276">
        <v>8.19</v>
      </c>
      <c r="J2276">
        <v>-227</v>
      </c>
      <c r="N2276" s="185"/>
      <c r="O2276" s="185"/>
      <c r="P2276" s="80"/>
      <c r="Q2276" s="80"/>
    </row>
    <row r="2277" spans="1:17" x14ac:dyDescent="0.2">
      <c r="A2277" s="161" t="s">
        <v>61</v>
      </c>
      <c r="B2277" s="56">
        <v>41862</v>
      </c>
      <c r="C2277" s="311">
        <v>0.48810185185185184</v>
      </c>
      <c r="D2277">
        <v>3.0329999999999999</v>
      </c>
      <c r="E2277">
        <v>30.34</v>
      </c>
      <c r="F2277">
        <v>0.16</v>
      </c>
      <c r="G2277">
        <v>2.8</v>
      </c>
      <c r="H2277">
        <v>67790</v>
      </c>
      <c r="I2277">
        <v>8.19</v>
      </c>
      <c r="J2277">
        <v>-282</v>
      </c>
      <c r="N2277" s="185"/>
      <c r="O2277" s="185"/>
      <c r="P2277" s="80"/>
      <c r="Q2277" s="80"/>
    </row>
    <row r="2278" spans="1:17" x14ac:dyDescent="0.2">
      <c r="A2278" s="161" t="s">
        <v>61</v>
      </c>
      <c r="B2278" s="56">
        <v>41862</v>
      </c>
      <c r="C2278" s="311">
        <v>0.48766203703703703</v>
      </c>
      <c r="D2278">
        <v>3.9209999999999998</v>
      </c>
      <c r="E2278">
        <v>30.31</v>
      </c>
      <c r="F2278">
        <v>0.15</v>
      </c>
      <c r="G2278">
        <v>2.6</v>
      </c>
      <c r="H2278">
        <v>67788</v>
      </c>
      <c r="I2278">
        <v>8.18</v>
      </c>
      <c r="J2278">
        <v>-313</v>
      </c>
      <c r="N2278" s="185"/>
      <c r="O2278" s="185"/>
      <c r="P2278" s="80"/>
      <c r="Q2278" s="80"/>
    </row>
    <row r="2279" spans="1:17" x14ac:dyDescent="0.2">
      <c r="A2279" s="161" t="s">
        <v>61</v>
      </c>
      <c r="B2279" s="56">
        <v>41862</v>
      </c>
      <c r="C2279" s="311">
        <v>0.48730324074074072</v>
      </c>
      <c r="D2279">
        <v>4.9930000000000003</v>
      </c>
      <c r="E2279">
        <v>30.29</v>
      </c>
      <c r="F2279">
        <v>0.15</v>
      </c>
      <c r="G2279">
        <v>2.6</v>
      </c>
      <c r="H2279">
        <v>67780</v>
      </c>
      <c r="I2279">
        <v>8.18</v>
      </c>
      <c r="J2279">
        <v>-324</v>
      </c>
      <c r="N2279" s="185"/>
      <c r="O2279" s="185"/>
      <c r="P2279" s="80"/>
      <c r="Q2279" s="80"/>
    </row>
    <row r="2280" spans="1:17" x14ac:dyDescent="0.2">
      <c r="A2280" s="161" t="s">
        <v>61</v>
      </c>
      <c r="B2280" s="56">
        <v>41862</v>
      </c>
      <c r="C2280" s="311">
        <v>0.48692129629629632</v>
      </c>
      <c r="D2280">
        <v>6.05</v>
      </c>
      <c r="E2280">
        <v>30.26</v>
      </c>
      <c r="F2280">
        <v>0.15</v>
      </c>
      <c r="G2280">
        <v>2.6</v>
      </c>
      <c r="H2280">
        <v>67750</v>
      </c>
      <c r="I2280">
        <v>8.18</v>
      </c>
      <c r="J2280">
        <v>-330</v>
      </c>
      <c r="N2280" s="185"/>
      <c r="O2280" s="185"/>
      <c r="P2280" s="80"/>
      <c r="Q2280" s="80"/>
    </row>
    <row r="2281" spans="1:17" x14ac:dyDescent="0.2">
      <c r="A2281" s="161" t="s">
        <v>61</v>
      </c>
      <c r="B2281" s="56">
        <v>41862</v>
      </c>
      <c r="C2281" s="311">
        <v>0.48648148148148151</v>
      </c>
      <c r="D2281">
        <v>6.9660000000000002</v>
      </c>
      <c r="E2281">
        <v>30.2</v>
      </c>
      <c r="F2281">
        <v>0.15</v>
      </c>
      <c r="G2281">
        <v>2.6</v>
      </c>
      <c r="H2281">
        <v>67737</v>
      </c>
      <c r="I2281">
        <v>8.18</v>
      </c>
      <c r="J2281">
        <v>-338</v>
      </c>
      <c r="N2281" s="185"/>
      <c r="O2281" s="185"/>
      <c r="P2281" s="80"/>
      <c r="Q2281" s="80"/>
    </row>
    <row r="2282" spans="1:17" x14ac:dyDescent="0.2">
      <c r="A2282" s="161" t="s">
        <v>61</v>
      </c>
      <c r="B2282" s="56">
        <v>41862</v>
      </c>
      <c r="C2282" s="311">
        <v>0.48601851851851857</v>
      </c>
      <c r="D2282">
        <v>8.0009999999999994</v>
      </c>
      <c r="E2282">
        <v>30.07</v>
      </c>
      <c r="F2282">
        <v>0.15</v>
      </c>
      <c r="G2282">
        <v>2.6</v>
      </c>
      <c r="H2282">
        <v>67689</v>
      </c>
      <c r="I2282">
        <v>8.17</v>
      </c>
      <c r="J2282">
        <v>-344</v>
      </c>
      <c r="N2282" s="185"/>
      <c r="O2282" s="185"/>
      <c r="P2282" s="80"/>
      <c r="Q2282" s="80"/>
    </row>
    <row r="2283" spans="1:17" x14ac:dyDescent="0.2">
      <c r="A2283" s="161" t="s">
        <v>61</v>
      </c>
      <c r="B2283" s="56">
        <v>41862</v>
      </c>
      <c r="C2283" s="311">
        <v>0.4855902777777778</v>
      </c>
      <c r="D2283">
        <v>8.9740000000000002</v>
      </c>
      <c r="E2283">
        <v>30.06</v>
      </c>
      <c r="F2283">
        <v>0.15</v>
      </c>
      <c r="G2283">
        <v>2.6</v>
      </c>
      <c r="H2283">
        <v>67668</v>
      </c>
      <c r="I2283">
        <v>8.17</v>
      </c>
      <c r="J2283">
        <v>-345</v>
      </c>
      <c r="N2283" s="185"/>
      <c r="O2283" s="185"/>
      <c r="P2283" s="80"/>
      <c r="Q2283" s="80"/>
    </row>
    <row r="2284" spans="1:17" x14ac:dyDescent="0.2">
      <c r="A2284" s="161" t="s">
        <v>61</v>
      </c>
      <c r="B2284" s="56">
        <v>41862</v>
      </c>
      <c r="C2284" s="311">
        <v>0.48471064814814818</v>
      </c>
      <c r="D2284">
        <v>9.9890000000000008</v>
      </c>
      <c r="E2284">
        <v>30.05</v>
      </c>
      <c r="F2284">
        <v>0.16</v>
      </c>
      <c r="G2284">
        <v>2.7</v>
      </c>
      <c r="H2284">
        <v>67594</v>
      </c>
      <c r="I2284">
        <v>8.17</v>
      </c>
      <c r="J2284">
        <v>-354</v>
      </c>
      <c r="N2284" s="185"/>
      <c r="O2284" s="185"/>
      <c r="P2284" s="80"/>
      <c r="Q2284" s="80"/>
    </row>
    <row r="2285" spans="1:17" x14ac:dyDescent="0.2">
      <c r="A2285" s="161" t="s">
        <v>61</v>
      </c>
      <c r="B2285" s="56">
        <v>41862</v>
      </c>
      <c r="C2285" s="311">
        <v>0.48421296296296296</v>
      </c>
      <c r="D2285">
        <v>12.005000000000001</v>
      </c>
      <c r="E2285">
        <v>29.46</v>
      </c>
      <c r="F2285">
        <v>0.16</v>
      </c>
      <c r="G2285">
        <v>2.7</v>
      </c>
      <c r="H2285">
        <v>67481</v>
      </c>
      <c r="I2285">
        <v>8.08</v>
      </c>
      <c r="J2285">
        <v>-376</v>
      </c>
      <c r="N2285" s="185"/>
      <c r="O2285" s="185"/>
      <c r="P2285" s="80"/>
      <c r="Q2285" s="80"/>
    </row>
    <row r="2286" spans="1:17" x14ac:dyDescent="0.2">
      <c r="A2286" s="161"/>
      <c r="B2286" s="56"/>
      <c r="C2286" s="311"/>
      <c r="D2286"/>
      <c r="E2286"/>
      <c r="F2286"/>
      <c r="G2286"/>
      <c r="H2286"/>
      <c r="I2286"/>
      <c r="J2286"/>
      <c r="N2286" s="185"/>
      <c r="O2286" s="185"/>
      <c r="P2286" s="80"/>
      <c r="Q2286" s="80"/>
    </row>
    <row r="2287" spans="1:17" x14ac:dyDescent="0.2">
      <c r="A2287" s="161"/>
      <c r="B2287" s="56"/>
      <c r="C2287" s="311"/>
      <c r="D2287"/>
      <c r="E2287"/>
      <c r="F2287"/>
      <c r="G2287"/>
      <c r="H2287"/>
      <c r="I2287"/>
      <c r="J2287"/>
      <c r="N2287" s="185"/>
      <c r="O2287" s="185"/>
      <c r="P2287" s="80"/>
      <c r="Q2287" s="80"/>
    </row>
    <row r="2288" spans="1:17" x14ac:dyDescent="0.2">
      <c r="A2288" s="161" t="s">
        <v>7</v>
      </c>
      <c r="B2288" s="324">
        <v>41947</v>
      </c>
      <c r="C2288" s="311">
        <v>0.35268518518518516</v>
      </c>
      <c r="D2288">
        <v>9.5000000000000001E-2</v>
      </c>
      <c r="E2288">
        <v>16.989999999999998</v>
      </c>
      <c r="F2288">
        <v>9.5399999999999991</v>
      </c>
      <c r="G2288">
        <v>97.9</v>
      </c>
      <c r="H2288">
        <v>2748</v>
      </c>
      <c r="I2288">
        <v>8.0299999999999994</v>
      </c>
      <c r="J2288">
        <v>159</v>
      </c>
      <c r="M2288" s="80">
        <v>0.1</v>
      </c>
      <c r="N2288" s="185"/>
      <c r="O2288" s="185"/>
      <c r="P2288" s="80"/>
      <c r="Q2288" s="80"/>
    </row>
    <row r="2289" spans="1:17" x14ac:dyDescent="0.2">
      <c r="A2289" s="161"/>
      <c r="B2289" s="324">
        <v>41947</v>
      </c>
      <c r="C2289" s="311">
        <v>0.35403935185185187</v>
      </c>
      <c r="D2289">
        <v>1.06</v>
      </c>
      <c r="E2289">
        <v>16.989999999999998</v>
      </c>
      <c r="F2289">
        <v>9.26</v>
      </c>
      <c r="G2289">
        <v>94.9</v>
      </c>
      <c r="H2289">
        <v>2718</v>
      </c>
      <c r="I2289">
        <v>8.0399999999999991</v>
      </c>
      <c r="J2289">
        <v>137</v>
      </c>
      <c r="N2289" s="185"/>
      <c r="O2289" s="185"/>
      <c r="P2289" s="80"/>
      <c r="Q2289" s="80"/>
    </row>
    <row r="2290" spans="1:17" x14ac:dyDescent="0.2">
      <c r="A2290" s="161"/>
      <c r="B2290" s="324">
        <v>41947</v>
      </c>
      <c r="C2290" s="311">
        <v>0.35369212962962965</v>
      </c>
      <c r="D2290">
        <v>1.7989999999999999</v>
      </c>
      <c r="E2290">
        <v>16.989999999999998</v>
      </c>
      <c r="F2290">
        <v>9.25</v>
      </c>
      <c r="G2290">
        <v>94.9</v>
      </c>
      <c r="H2290">
        <v>2720</v>
      </c>
      <c r="I2290">
        <v>8.0399999999999991</v>
      </c>
      <c r="J2290">
        <v>140</v>
      </c>
      <c r="N2290" s="185"/>
      <c r="O2290" s="185"/>
      <c r="P2290" s="80"/>
      <c r="Q2290" s="80"/>
    </row>
    <row r="2291" spans="1:17" x14ac:dyDescent="0.2">
      <c r="A2291" s="161"/>
      <c r="B2291" s="324">
        <v>41947</v>
      </c>
      <c r="C2291" s="311">
        <v>0.35317129629629629</v>
      </c>
      <c r="D2291">
        <v>2.94</v>
      </c>
      <c r="E2291">
        <v>16.989999999999998</v>
      </c>
      <c r="F2291">
        <v>9.25</v>
      </c>
      <c r="G2291">
        <v>94.8</v>
      </c>
      <c r="H2291">
        <v>2727</v>
      </c>
      <c r="I2291">
        <v>8.0299999999999994</v>
      </c>
      <c r="J2291">
        <v>147</v>
      </c>
      <c r="N2291" s="185"/>
      <c r="O2291" s="185"/>
      <c r="P2291" s="80"/>
      <c r="Q2291" s="80"/>
    </row>
    <row r="2292" spans="1:17" x14ac:dyDescent="0.2">
      <c r="A2292" s="161"/>
      <c r="B2292" s="324">
        <v>41947</v>
      </c>
      <c r="C2292" s="311">
        <v>0.35305555555555551</v>
      </c>
      <c r="D2292">
        <v>3.5190000000000001</v>
      </c>
      <c r="E2292">
        <v>16.989999999999998</v>
      </c>
      <c r="F2292">
        <v>9.24</v>
      </c>
      <c r="G2292">
        <v>94.7</v>
      </c>
      <c r="H2292">
        <v>2730</v>
      </c>
      <c r="I2292">
        <v>8.0299999999999994</v>
      </c>
      <c r="J2292">
        <v>149</v>
      </c>
      <c r="N2292" s="185"/>
      <c r="O2292" s="185"/>
      <c r="P2292" s="80"/>
      <c r="Q2292" s="80"/>
    </row>
    <row r="2293" spans="1:17" x14ac:dyDescent="0.2">
      <c r="A2293" s="161"/>
      <c r="B2293" s="324"/>
      <c r="C2293" s="311"/>
      <c r="D2293"/>
      <c r="E2293"/>
      <c r="F2293"/>
      <c r="G2293"/>
      <c r="H2293"/>
      <c r="I2293"/>
      <c r="J2293"/>
      <c r="N2293" s="185"/>
      <c r="O2293" s="185"/>
      <c r="P2293" s="80"/>
      <c r="Q2293" s="80"/>
    </row>
    <row r="2294" spans="1:17" x14ac:dyDescent="0.2">
      <c r="A2294" s="161" t="s">
        <v>36</v>
      </c>
      <c r="B2294" s="324">
        <v>41947</v>
      </c>
      <c r="C2294" s="311">
        <v>0.40682870370370372</v>
      </c>
      <c r="D2294">
        <v>6.7000000000000004E-2</v>
      </c>
      <c r="E2294">
        <v>16.899999999999999</v>
      </c>
      <c r="F2294">
        <v>9.59</v>
      </c>
      <c r="G2294">
        <v>98.3</v>
      </c>
      <c r="H2294">
        <v>3271</v>
      </c>
      <c r="I2294">
        <v>7.91</v>
      </c>
      <c r="J2294">
        <v>185</v>
      </c>
      <c r="M2294" s="80">
        <v>0.15</v>
      </c>
      <c r="N2294" s="185"/>
      <c r="O2294" s="185"/>
      <c r="P2294" s="80"/>
      <c r="Q2294" s="80"/>
    </row>
    <row r="2295" spans="1:17" x14ac:dyDescent="0.2">
      <c r="A2295" s="161"/>
      <c r="B2295" s="324">
        <v>41947</v>
      </c>
      <c r="C2295" s="311">
        <v>0.40722222222222221</v>
      </c>
      <c r="D2295">
        <v>0.83599999999999997</v>
      </c>
      <c r="E2295">
        <v>16.899999999999999</v>
      </c>
      <c r="F2295">
        <v>8.6999999999999993</v>
      </c>
      <c r="G2295">
        <v>89.1</v>
      </c>
      <c r="H2295">
        <v>3261</v>
      </c>
      <c r="I2295">
        <v>7.91</v>
      </c>
      <c r="J2295">
        <v>176</v>
      </c>
      <c r="N2295" s="185"/>
      <c r="O2295" s="185"/>
      <c r="P2295" s="80"/>
      <c r="Q2295" s="80"/>
    </row>
    <row r="2296" spans="1:17" x14ac:dyDescent="0.2">
      <c r="A2296" s="161"/>
      <c r="B2296" s="324"/>
      <c r="C2296" s="311"/>
      <c r="D2296"/>
      <c r="E2296"/>
      <c r="F2296"/>
      <c r="G2296"/>
      <c r="H2296"/>
      <c r="I2296"/>
      <c r="J2296"/>
      <c r="N2296" s="185"/>
      <c r="O2296" s="185"/>
      <c r="P2296" s="80"/>
      <c r="Q2296" s="80"/>
    </row>
    <row r="2297" spans="1:17" x14ac:dyDescent="0.2">
      <c r="A2297" s="161" t="s">
        <v>72</v>
      </c>
      <c r="B2297" s="324">
        <v>41947</v>
      </c>
      <c r="C2297" s="311">
        <v>0.3028703703703704</v>
      </c>
      <c r="D2297">
        <v>0.10199999999999999</v>
      </c>
      <c r="E2297">
        <v>17.32</v>
      </c>
      <c r="F2297">
        <v>6.96</v>
      </c>
      <c r="G2297">
        <v>71.599999999999994</v>
      </c>
      <c r="H2297">
        <v>1933</v>
      </c>
      <c r="I2297">
        <v>7.7</v>
      </c>
      <c r="J2297">
        <v>167</v>
      </c>
      <c r="M2297" s="80">
        <v>0.2</v>
      </c>
      <c r="N2297" s="185"/>
      <c r="O2297" s="185"/>
      <c r="P2297" s="80"/>
      <c r="Q2297" s="80"/>
    </row>
    <row r="2298" spans="1:17" x14ac:dyDescent="0.2">
      <c r="A2298" s="161"/>
      <c r="B2298" s="324">
        <v>41947</v>
      </c>
      <c r="C2298" s="311">
        <v>0.30324074074074076</v>
      </c>
      <c r="D2298">
        <v>0.68500000000000005</v>
      </c>
      <c r="E2298">
        <v>17.29</v>
      </c>
      <c r="F2298">
        <v>6.86</v>
      </c>
      <c r="G2298">
        <v>70.599999999999994</v>
      </c>
      <c r="H2298">
        <v>1939</v>
      </c>
      <c r="I2298">
        <v>7.72</v>
      </c>
      <c r="J2298">
        <v>161</v>
      </c>
      <c r="N2298" s="185"/>
      <c r="O2298" s="185"/>
      <c r="P2298" s="80"/>
      <c r="Q2298" s="80"/>
    </row>
    <row r="2299" spans="1:17" x14ac:dyDescent="0.2">
      <c r="A2299" s="161"/>
      <c r="B2299" s="324"/>
      <c r="C2299" s="311"/>
      <c r="D2299"/>
      <c r="E2299"/>
      <c r="F2299"/>
      <c r="G2299"/>
      <c r="H2299"/>
      <c r="I2299"/>
      <c r="J2299"/>
      <c r="N2299" s="185"/>
      <c r="O2299" s="185"/>
      <c r="P2299" s="80"/>
      <c r="Q2299" s="80"/>
    </row>
    <row r="2300" spans="1:17" x14ac:dyDescent="0.2">
      <c r="A2300" s="161" t="s">
        <v>55</v>
      </c>
      <c r="B2300" s="324">
        <v>41948</v>
      </c>
      <c r="C2300" s="311">
        <v>0.51606481481481481</v>
      </c>
      <c r="D2300">
        <v>0.106</v>
      </c>
      <c r="E2300">
        <v>23.75</v>
      </c>
      <c r="F2300">
        <v>6.12</v>
      </c>
      <c r="G2300">
        <v>94.9</v>
      </c>
      <c r="H2300">
        <v>72284</v>
      </c>
      <c r="I2300">
        <v>8.19</v>
      </c>
      <c r="J2300">
        <v>167</v>
      </c>
      <c r="M2300" s="80">
        <v>1.2</v>
      </c>
      <c r="N2300" s="267">
        <v>32.195400000000006</v>
      </c>
      <c r="O2300" s="268">
        <v>16.4224</v>
      </c>
      <c r="P2300" s="80"/>
      <c r="Q2300" s="80"/>
    </row>
    <row r="2301" spans="1:17" x14ac:dyDescent="0.2">
      <c r="A2301" s="161"/>
      <c r="B2301" s="324">
        <v>41948</v>
      </c>
      <c r="C2301" s="311">
        <v>0.51631944444444444</v>
      </c>
      <c r="D2301">
        <v>1.101</v>
      </c>
      <c r="E2301">
        <v>23.12</v>
      </c>
      <c r="F2301">
        <v>6.27</v>
      </c>
      <c r="G2301">
        <v>96</v>
      </c>
      <c r="H2301">
        <v>71978</v>
      </c>
      <c r="I2301">
        <v>8.1999999999999993</v>
      </c>
      <c r="J2301">
        <v>163</v>
      </c>
      <c r="O2301" s="185"/>
      <c r="P2301" s="80"/>
      <c r="Q2301" s="80"/>
    </row>
    <row r="2302" spans="1:17" x14ac:dyDescent="0.2">
      <c r="A2302" s="161"/>
      <c r="B2302" s="324">
        <v>41948</v>
      </c>
      <c r="C2302" s="311">
        <v>0.51662037037037034</v>
      </c>
      <c r="D2302">
        <v>2.004</v>
      </c>
      <c r="E2302">
        <v>22.81</v>
      </c>
      <c r="F2302">
        <v>5.84</v>
      </c>
      <c r="G2302">
        <v>88.9</v>
      </c>
      <c r="H2302">
        <v>71782</v>
      </c>
      <c r="I2302">
        <v>8.19</v>
      </c>
      <c r="J2302">
        <v>161</v>
      </c>
      <c r="P2302" s="80"/>
      <c r="Q2302" s="80"/>
    </row>
    <row r="2303" spans="1:17" x14ac:dyDescent="0.2">
      <c r="A2303" s="161"/>
      <c r="B2303" s="324">
        <v>41948</v>
      </c>
      <c r="C2303" s="311">
        <v>0.5169097222222222</v>
      </c>
      <c r="D2303">
        <v>2.984</v>
      </c>
      <c r="E2303">
        <v>22.76</v>
      </c>
      <c r="F2303">
        <v>5.31</v>
      </c>
      <c r="G2303">
        <v>80.7</v>
      </c>
      <c r="H2303">
        <v>71664</v>
      </c>
      <c r="I2303">
        <v>8.19</v>
      </c>
      <c r="J2303">
        <v>159</v>
      </c>
      <c r="O2303" s="185"/>
      <c r="P2303" s="80"/>
      <c r="Q2303" s="80"/>
    </row>
    <row r="2304" spans="1:17" x14ac:dyDescent="0.2">
      <c r="A2304" s="161"/>
      <c r="B2304" s="324">
        <v>41948</v>
      </c>
      <c r="C2304" s="311">
        <v>0.51726851851851852</v>
      </c>
      <c r="D2304">
        <v>3.9910000000000001</v>
      </c>
      <c r="E2304">
        <v>22.71</v>
      </c>
      <c r="F2304">
        <v>4.91</v>
      </c>
      <c r="G2304">
        <v>74.5</v>
      </c>
      <c r="H2304">
        <v>71529</v>
      </c>
      <c r="I2304">
        <v>8.18</v>
      </c>
      <c r="J2304">
        <v>157</v>
      </c>
      <c r="P2304" s="80"/>
      <c r="Q2304" s="80"/>
    </row>
    <row r="2305" spans="1:17" x14ac:dyDescent="0.2">
      <c r="A2305" s="161"/>
      <c r="B2305" s="324">
        <v>41948</v>
      </c>
      <c r="C2305" s="311">
        <v>0.51760416666666664</v>
      </c>
      <c r="D2305">
        <v>4.9909999999999997</v>
      </c>
      <c r="E2305">
        <v>22.67</v>
      </c>
      <c r="F2305">
        <v>4.72</v>
      </c>
      <c r="G2305">
        <v>71.5</v>
      </c>
      <c r="H2305">
        <v>71444</v>
      </c>
      <c r="I2305">
        <v>8.18</v>
      </c>
      <c r="J2305">
        <v>156</v>
      </c>
      <c r="O2305" s="185"/>
      <c r="P2305" s="80"/>
      <c r="Q2305" s="80"/>
    </row>
    <row r="2306" spans="1:17" x14ac:dyDescent="0.2">
      <c r="A2306" s="161"/>
      <c r="B2306" s="324">
        <v>41948</v>
      </c>
      <c r="C2306" s="311">
        <v>0.51791666666666669</v>
      </c>
      <c r="D2306">
        <v>5.9939999999999998</v>
      </c>
      <c r="E2306">
        <v>22.64</v>
      </c>
      <c r="F2306">
        <v>4.63</v>
      </c>
      <c r="G2306">
        <v>70.099999999999994</v>
      </c>
      <c r="H2306">
        <v>71384</v>
      </c>
      <c r="I2306">
        <v>8.19</v>
      </c>
      <c r="J2306">
        <v>155</v>
      </c>
      <c r="N2306" s="185"/>
      <c r="O2306" s="185"/>
      <c r="P2306" s="80"/>
      <c r="Q2306" s="80"/>
    </row>
    <row r="2307" spans="1:17" x14ac:dyDescent="0.2">
      <c r="A2307" s="161"/>
      <c r="B2307" s="324">
        <v>41948</v>
      </c>
      <c r="C2307" s="311">
        <v>0.51821759259259259</v>
      </c>
      <c r="D2307">
        <v>7.0519999999999996</v>
      </c>
      <c r="E2307">
        <v>22.64</v>
      </c>
      <c r="F2307">
        <v>4.6100000000000003</v>
      </c>
      <c r="G2307">
        <v>69.8</v>
      </c>
      <c r="H2307">
        <v>71356</v>
      </c>
      <c r="I2307">
        <v>8.19</v>
      </c>
      <c r="J2307">
        <v>154</v>
      </c>
      <c r="N2307" s="185"/>
      <c r="O2307" s="185"/>
      <c r="P2307" s="80"/>
      <c r="Q2307" s="80"/>
    </row>
    <row r="2308" spans="1:17" x14ac:dyDescent="0.2">
      <c r="A2308" s="161"/>
      <c r="B2308" s="324">
        <v>41948</v>
      </c>
      <c r="C2308" s="311">
        <v>0.51850694444444445</v>
      </c>
      <c r="D2308">
        <v>7.9950000000000001</v>
      </c>
      <c r="E2308">
        <v>22.61</v>
      </c>
      <c r="F2308">
        <v>4.6500000000000004</v>
      </c>
      <c r="G2308">
        <v>70.400000000000006</v>
      </c>
      <c r="H2308">
        <v>71354</v>
      </c>
      <c r="I2308">
        <v>8.19</v>
      </c>
      <c r="J2308">
        <v>153</v>
      </c>
      <c r="N2308" s="185"/>
      <c r="O2308" s="185"/>
      <c r="P2308" s="80"/>
      <c r="Q2308" s="80"/>
    </row>
    <row r="2309" spans="1:17" x14ac:dyDescent="0.2">
      <c r="A2309" s="161"/>
      <c r="B2309" s="324">
        <v>41948</v>
      </c>
      <c r="C2309" s="311">
        <v>0.51876157407407408</v>
      </c>
      <c r="D2309">
        <v>8.9700000000000006</v>
      </c>
      <c r="E2309">
        <v>22.62</v>
      </c>
      <c r="F2309">
        <v>4.7300000000000004</v>
      </c>
      <c r="G2309">
        <v>71.5</v>
      </c>
      <c r="H2309">
        <v>71358</v>
      </c>
      <c r="I2309">
        <v>8.19</v>
      </c>
      <c r="J2309">
        <v>152</v>
      </c>
      <c r="N2309" s="185"/>
      <c r="O2309" s="185"/>
      <c r="P2309" s="80"/>
      <c r="Q2309" s="80"/>
    </row>
    <row r="2310" spans="1:17" x14ac:dyDescent="0.2">
      <c r="A2310" s="161"/>
      <c r="B2310" s="324">
        <v>41948</v>
      </c>
      <c r="C2310" s="311">
        <v>0.51903935185185179</v>
      </c>
      <c r="D2310">
        <v>9.98</v>
      </c>
      <c r="E2310">
        <v>22.61</v>
      </c>
      <c r="F2310">
        <v>4.75</v>
      </c>
      <c r="G2310">
        <v>72</v>
      </c>
      <c r="H2310">
        <v>71351</v>
      </c>
      <c r="I2310">
        <v>8.19</v>
      </c>
      <c r="J2310">
        <v>151</v>
      </c>
      <c r="N2310" s="185"/>
      <c r="O2310" s="185"/>
      <c r="P2310" s="80"/>
      <c r="Q2310" s="80"/>
    </row>
    <row r="2311" spans="1:17" x14ac:dyDescent="0.2">
      <c r="A2311" s="161"/>
      <c r="B2311" s="324">
        <v>41948</v>
      </c>
      <c r="C2311" s="311">
        <v>0.51931712962962961</v>
      </c>
      <c r="D2311">
        <v>11.042</v>
      </c>
      <c r="E2311">
        <v>22.61</v>
      </c>
      <c r="F2311">
        <v>4.67</v>
      </c>
      <c r="G2311">
        <v>70.7</v>
      </c>
      <c r="H2311">
        <v>71322</v>
      </c>
      <c r="I2311">
        <v>8.19</v>
      </c>
      <c r="J2311">
        <v>150</v>
      </c>
      <c r="N2311" s="185"/>
      <c r="O2311" s="185"/>
      <c r="P2311" s="80"/>
      <c r="Q2311" s="80"/>
    </row>
    <row r="2312" spans="1:17" x14ac:dyDescent="0.2">
      <c r="A2312" s="161"/>
      <c r="B2312" s="324">
        <v>41948</v>
      </c>
      <c r="C2312" s="311">
        <v>0.5196412037037037</v>
      </c>
      <c r="D2312">
        <v>12.007</v>
      </c>
      <c r="E2312">
        <v>22.61</v>
      </c>
      <c r="F2312">
        <v>4.7300000000000004</v>
      </c>
      <c r="G2312">
        <v>71.599999999999994</v>
      </c>
      <c r="H2312">
        <v>71334</v>
      </c>
      <c r="I2312">
        <v>8.19</v>
      </c>
      <c r="J2312">
        <v>149</v>
      </c>
      <c r="N2312" s="185"/>
      <c r="O2312" s="185"/>
      <c r="P2312" s="80"/>
      <c r="Q2312" s="80"/>
    </row>
    <row r="2313" spans="1:17" x14ac:dyDescent="0.2">
      <c r="A2313" s="161"/>
      <c r="B2313" s="324">
        <v>41948</v>
      </c>
      <c r="C2313" s="311">
        <v>0.51986111111111111</v>
      </c>
      <c r="D2313">
        <v>12.837999999999999</v>
      </c>
      <c r="E2313">
        <v>22.61</v>
      </c>
      <c r="F2313">
        <v>4.6500000000000004</v>
      </c>
      <c r="G2313">
        <v>70.400000000000006</v>
      </c>
      <c r="H2313">
        <v>71300</v>
      </c>
      <c r="I2313">
        <v>8.19</v>
      </c>
      <c r="J2313">
        <v>91</v>
      </c>
      <c r="N2313" s="185"/>
      <c r="O2313" s="185"/>
      <c r="P2313" s="80"/>
      <c r="Q2313" s="80"/>
    </row>
    <row r="2314" spans="1:17" x14ac:dyDescent="0.2">
      <c r="A2314" s="161"/>
      <c r="B2314" s="324"/>
      <c r="C2314" s="311"/>
      <c r="D2314"/>
      <c r="E2314"/>
      <c r="F2314"/>
      <c r="G2314"/>
      <c r="H2314"/>
      <c r="I2314"/>
      <c r="J2314"/>
      <c r="N2314" s="185"/>
      <c r="O2314" s="185"/>
      <c r="P2314" s="80"/>
      <c r="Q2314" s="80"/>
    </row>
    <row r="2315" spans="1:17" x14ac:dyDescent="0.2">
      <c r="A2315" s="161" t="s">
        <v>58</v>
      </c>
      <c r="B2315" s="324">
        <v>41948</v>
      </c>
      <c r="C2315" s="311">
        <v>0.48657407407407405</v>
      </c>
      <c r="D2315">
        <v>0.129</v>
      </c>
      <c r="E2315">
        <v>22.68</v>
      </c>
      <c r="F2315">
        <v>5.67</v>
      </c>
      <c r="G2315">
        <v>85.7</v>
      </c>
      <c r="H2315">
        <v>70844</v>
      </c>
      <c r="I2315">
        <v>8.18</v>
      </c>
      <c r="J2315">
        <v>197</v>
      </c>
      <c r="M2315" s="80">
        <v>1.4</v>
      </c>
      <c r="N2315" s="267">
        <v>22.5946</v>
      </c>
      <c r="O2315" s="267">
        <v>26.700200000000002</v>
      </c>
      <c r="P2315" s="80"/>
      <c r="Q2315" s="80"/>
    </row>
    <row r="2316" spans="1:17" x14ac:dyDescent="0.2">
      <c r="A2316" s="161"/>
      <c r="B2316" s="324">
        <v>41948</v>
      </c>
      <c r="C2316" s="311">
        <v>0.486875</v>
      </c>
      <c r="D2316">
        <v>1.026</v>
      </c>
      <c r="E2316">
        <v>22.6</v>
      </c>
      <c r="F2316">
        <v>5.36</v>
      </c>
      <c r="G2316">
        <v>81</v>
      </c>
      <c r="H2316">
        <v>70767</v>
      </c>
      <c r="I2316">
        <v>8.19</v>
      </c>
      <c r="J2316">
        <v>187</v>
      </c>
      <c r="N2316" s="185"/>
      <c r="O2316" s="185"/>
      <c r="P2316" s="80"/>
      <c r="Q2316" s="80"/>
    </row>
    <row r="2317" spans="1:17" x14ac:dyDescent="0.2">
      <c r="A2317" s="161"/>
      <c r="B2317" s="324">
        <v>41948</v>
      </c>
      <c r="C2317" s="311">
        <v>0.48723379629629626</v>
      </c>
      <c r="D2317">
        <v>1.9079999999999999</v>
      </c>
      <c r="E2317">
        <v>22.25</v>
      </c>
      <c r="F2317">
        <v>4.6100000000000003</v>
      </c>
      <c r="G2317">
        <v>69.2</v>
      </c>
      <c r="H2317">
        <v>70730</v>
      </c>
      <c r="I2317">
        <v>8.18</v>
      </c>
      <c r="J2317">
        <v>182</v>
      </c>
      <c r="N2317" s="185"/>
      <c r="O2317" s="185"/>
      <c r="P2317" s="80"/>
      <c r="Q2317" s="80"/>
    </row>
    <row r="2318" spans="1:17" x14ac:dyDescent="0.2">
      <c r="A2318" s="161"/>
      <c r="B2318" s="324">
        <v>41948</v>
      </c>
      <c r="C2318" s="311">
        <v>0.48752314814814812</v>
      </c>
      <c r="D2318">
        <v>3.0670000000000002</v>
      </c>
      <c r="E2318">
        <v>22.21</v>
      </c>
      <c r="F2318">
        <v>4.26</v>
      </c>
      <c r="G2318">
        <v>63.9</v>
      </c>
      <c r="H2318">
        <v>70703</v>
      </c>
      <c r="I2318">
        <v>8.17</v>
      </c>
      <c r="J2318">
        <v>179</v>
      </c>
      <c r="N2318" s="185"/>
      <c r="O2318" s="185"/>
      <c r="P2318" s="80"/>
      <c r="Q2318" s="80"/>
    </row>
    <row r="2319" spans="1:17" x14ac:dyDescent="0.2">
      <c r="A2319" s="161"/>
      <c r="B2319" s="324">
        <v>41948</v>
      </c>
      <c r="C2319" s="311">
        <v>0.48770833333333335</v>
      </c>
      <c r="D2319">
        <v>4.04</v>
      </c>
      <c r="E2319">
        <v>22.22</v>
      </c>
      <c r="F2319">
        <v>4.1100000000000003</v>
      </c>
      <c r="G2319">
        <v>61.5</v>
      </c>
      <c r="H2319">
        <v>70707</v>
      </c>
      <c r="I2319">
        <v>8.17</v>
      </c>
      <c r="J2319">
        <v>178</v>
      </c>
      <c r="N2319" s="185"/>
      <c r="O2319" s="185"/>
      <c r="P2319" s="80"/>
      <c r="Q2319" s="80"/>
    </row>
    <row r="2320" spans="1:17" x14ac:dyDescent="0.2">
      <c r="A2320" s="161"/>
      <c r="B2320" s="324">
        <v>41948</v>
      </c>
      <c r="C2320" s="311">
        <v>0.48804398148148148</v>
      </c>
      <c r="D2320">
        <v>5.0430000000000001</v>
      </c>
      <c r="E2320">
        <v>22.23</v>
      </c>
      <c r="F2320">
        <v>4.0199999999999996</v>
      </c>
      <c r="G2320">
        <v>60.2</v>
      </c>
      <c r="H2320">
        <v>70693</v>
      </c>
      <c r="I2320">
        <v>8.17</v>
      </c>
      <c r="J2320">
        <v>175</v>
      </c>
      <c r="N2320" s="185"/>
      <c r="O2320" s="185"/>
      <c r="P2320" s="80"/>
      <c r="Q2320" s="80"/>
    </row>
    <row r="2321" spans="1:17" x14ac:dyDescent="0.2">
      <c r="A2321" s="161"/>
      <c r="B2321" s="324">
        <v>41948</v>
      </c>
      <c r="C2321" s="311">
        <v>0.48834490740740738</v>
      </c>
      <c r="D2321">
        <v>6.0620000000000003</v>
      </c>
      <c r="E2321">
        <v>22.22</v>
      </c>
      <c r="F2321">
        <v>3.98</v>
      </c>
      <c r="G2321">
        <v>59.7</v>
      </c>
      <c r="H2321">
        <v>70688</v>
      </c>
      <c r="I2321">
        <v>8.17</v>
      </c>
      <c r="J2321">
        <v>173</v>
      </c>
      <c r="N2321" s="185"/>
      <c r="O2321" s="185"/>
      <c r="P2321" s="80"/>
      <c r="Q2321" s="80"/>
    </row>
    <row r="2322" spans="1:17" x14ac:dyDescent="0.2">
      <c r="A2322" s="161"/>
      <c r="B2322" s="324">
        <v>41948</v>
      </c>
      <c r="C2322" s="311">
        <v>0.48861111111111111</v>
      </c>
      <c r="D2322">
        <v>7.06</v>
      </c>
      <c r="E2322">
        <v>22.22</v>
      </c>
      <c r="F2322">
        <v>3.94</v>
      </c>
      <c r="G2322">
        <v>59.1</v>
      </c>
      <c r="H2322">
        <v>70682</v>
      </c>
      <c r="I2322">
        <v>8.17</v>
      </c>
      <c r="J2322">
        <v>172</v>
      </c>
      <c r="N2322" s="185"/>
      <c r="O2322" s="185"/>
      <c r="P2322" s="80"/>
      <c r="Q2322" s="80"/>
    </row>
    <row r="2323" spans="1:17" x14ac:dyDescent="0.2">
      <c r="A2323" s="161"/>
      <c r="B2323" s="324">
        <v>41948</v>
      </c>
      <c r="C2323" s="311">
        <v>0.48888888888888887</v>
      </c>
      <c r="D2323">
        <v>7.9939999999999998</v>
      </c>
      <c r="E2323">
        <v>22.23</v>
      </c>
      <c r="F2323">
        <v>3.92</v>
      </c>
      <c r="G2323">
        <v>58.8</v>
      </c>
      <c r="H2323">
        <v>70677</v>
      </c>
      <c r="I2323">
        <v>8.17</v>
      </c>
      <c r="J2323">
        <v>171</v>
      </c>
      <c r="N2323" s="185"/>
      <c r="O2323" s="185"/>
      <c r="P2323" s="80"/>
      <c r="Q2323" s="80"/>
    </row>
    <row r="2324" spans="1:17" x14ac:dyDescent="0.2">
      <c r="A2324" s="161"/>
      <c r="B2324" s="324">
        <v>41948</v>
      </c>
      <c r="C2324" s="311">
        <v>0.48931712962962964</v>
      </c>
      <c r="D2324">
        <v>9.0609999999999999</v>
      </c>
      <c r="E2324">
        <v>22.23</v>
      </c>
      <c r="F2324">
        <v>3.9</v>
      </c>
      <c r="G2324">
        <v>58.5</v>
      </c>
      <c r="H2324">
        <v>70678</v>
      </c>
      <c r="I2324">
        <v>8.17</v>
      </c>
      <c r="J2324">
        <v>169</v>
      </c>
      <c r="N2324" s="185"/>
      <c r="O2324" s="185"/>
      <c r="P2324" s="80"/>
      <c r="Q2324" s="80"/>
    </row>
    <row r="2325" spans="1:17" x14ac:dyDescent="0.2">
      <c r="A2325" s="161"/>
      <c r="B2325" s="324">
        <v>41948</v>
      </c>
      <c r="C2325" s="311">
        <v>0.48969907407407409</v>
      </c>
      <c r="D2325">
        <v>9.9939999999999998</v>
      </c>
      <c r="E2325">
        <v>22.23</v>
      </c>
      <c r="F2325">
        <v>3.88</v>
      </c>
      <c r="G2325">
        <v>58.2</v>
      </c>
      <c r="H2325">
        <v>70674</v>
      </c>
      <c r="I2325">
        <v>8.16</v>
      </c>
      <c r="J2325">
        <v>168</v>
      </c>
      <c r="N2325" s="185"/>
      <c r="O2325" s="185"/>
      <c r="P2325" s="80"/>
      <c r="Q2325" s="80"/>
    </row>
    <row r="2326" spans="1:17" x14ac:dyDescent="0.2">
      <c r="A2326" s="161"/>
      <c r="B2326" s="324">
        <v>41948</v>
      </c>
      <c r="C2326" s="311">
        <v>0.4899189814814815</v>
      </c>
      <c r="D2326">
        <v>10.554</v>
      </c>
      <c r="E2326">
        <v>22.23</v>
      </c>
      <c r="F2326">
        <v>3.87</v>
      </c>
      <c r="G2326">
        <v>58</v>
      </c>
      <c r="H2326">
        <v>70670</v>
      </c>
      <c r="I2326">
        <v>8.16</v>
      </c>
      <c r="J2326">
        <v>43</v>
      </c>
      <c r="N2326" s="185"/>
      <c r="O2326" s="185"/>
      <c r="P2326" s="80"/>
      <c r="Q2326" s="80"/>
    </row>
    <row r="2327" spans="1:17" x14ac:dyDescent="0.2">
      <c r="A2327" s="161"/>
      <c r="B2327" s="324"/>
      <c r="C2327" s="311"/>
      <c r="D2327"/>
      <c r="E2327"/>
      <c r="F2327"/>
      <c r="G2327"/>
      <c r="H2327"/>
      <c r="I2327"/>
      <c r="J2327"/>
      <c r="N2327" s="185"/>
      <c r="O2327" s="185"/>
      <c r="P2327" s="80"/>
      <c r="Q2327" s="80"/>
    </row>
    <row r="2328" spans="1:17" x14ac:dyDescent="0.2">
      <c r="A2328" s="161" t="s">
        <v>61</v>
      </c>
      <c r="B2328" s="324">
        <v>41948</v>
      </c>
      <c r="C2328" s="311">
        <v>0.55853009259259256</v>
      </c>
      <c r="D2328">
        <v>4.1000000000000002E-2</v>
      </c>
      <c r="E2328">
        <v>23.2</v>
      </c>
      <c r="F2328">
        <v>7.81</v>
      </c>
      <c r="G2328">
        <v>119.8</v>
      </c>
      <c r="H2328">
        <v>72094</v>
      </c>
      <c r="I2328">
        <v>8.25</v>
      </c>
      <c r="J2328">
        <v>163</v>
      </c>
      <c r="M2328" s="80">
        <v>1.6</v>
      </c>
      <c r="N2328" s="267">
        <v>17.133399999999998</v>
      </c>
      <c r="O2328" s="267">
        <v>38.573799999999991</v>
      </c>
      <c r="P2328" s="80"/>
      <c r="Q2328" s="80"/>
    </row>
    <row r="2329" spans="1:17" x14ac:dyDescent="0.2">
      <c r="A2329" s="161"/>
      <c r="B2329" s="324">
        <v>41948</v>
      </c>
      <c r="C2329" s="311">
        <v>0.55880787037037039</v>
      </c>
      <c r="D2329">
        <v>1.046</v>
      </c>
      <c r="E2329">
        <v>22.9</v>
      </c>
      <c r="F2329">
        <v>8.9499999999999993</v>
      </c>
      <c r="G2329">
        <v>136.4</v>
      </c>
      <c r="H2329">
        <v>71659</v>
      </c>
      <c r="I2329">
        <v>8.24</v>
      </c>
      <c r="J2329">
        <v>161</v>
      </c>
      <c r="N2329" s="185"/>
      <c r="O2329" s="185"/>
      <c r="P2329" s="80"/>
      <c r="Q2329" s="80"/>
    </row>
    <row r="2330" spans="1:17" x14ac:dyDescent="0.2">
      <c r="A2330" s="161"/>
      <c r="B2330" s="324">
        <v>41948</v>
      </c>
      <c r="C2330" s="311">
        <v>0.55943287037037037</v>
      </c>
      <c r="D2330">
        <v>2.0289999999999999</v>
      </c>
      <c r="E2330">
        <v>22.47</v>
      </c>
      <c r="F2330">
        <v>6.42</v>
      </c>
      <c r="G2330">
        <v>97</v>
      </c>
      <c r="H2330">
        <v>71373</v>
      </c>
      <c r="I2330">
        <v>8.1999999999999993</v>
      </c>
      <c r="J2330">
        <v>159</v>
      </c>
      <c r="N2330" s="185"/>
      <c r="O2330" s="185"/>
      <c r="P2330" s="80"/>
      <c r="Q2330" s="80"/>
    </row>
    <row r="2331" spans="1:17" x14ac:dyDescent="0.2">
      <c r="A2331" s="161"/>
      <c r="B2331" s="324">
        <v>41948</v>
      </c>
      <c r="C2331" s="311">
        <v>0.55975694444444446</v>
      </c>
      <c r="D2331">
        <v>2.9340000000000002</v>
      </c>
      <c r="E2331">
        <v>22.3</v>
      </c>
      <c r="F2331">
        <v>5.62</v>
      </c>
      <c r="G2331">
        <v>84.6</v>
      </c>
      <c r="H2331">
        <v>71281</v>
      </c>
      <c r="I2331">
        <v>8.18</v>
      </c>
      <c r="J2331">
        <v>159</v>
      </c>
      <c r="N2331" s="185"/>
      <c r="O2331" s="185"/>
      <c r="P2331" s="80"/>
      <c r="Q2331" s="80"/>
    </row>
    <row r="2332" spans="1:17" x14ac:dyDescent="0.2">
      <c r="A2332" s="161"/>
      <c r="B2332" s="324">
        <v>41948</v>
      </c>
      <c r="C2332" s="311">
        <v>0.56011574074074078</v>
      </c>
      <c r="D2332">
        <v>3.9249999999999998</v>
      </c>
      <c r="E2332">
        <v>22.28</v>
      </c>
      <c r="F2332">
        <v>4.9800000000000004</v>
      </c>
      <c r="G2332">
        <v>74.900000000000006</v>
      </c>
      <c r="H2332">
        <v>71235</v>
      </c>
      <c r="I2332">
        <v>8.18</v>
      </c>
      <c r="J2332">
        <v>158</v>
      </c>
      <c r="N2332" s="185"/>
      <c r="O2332" s="185"/>
      <c r="P2332" s="80"/>
      <c r="Q2332" s="80"/>
    </row>
    <row r="2333" spans="1:17" x14ac:dyDescent="0.2">
      <c r="A2333" s="161"/>
      <c r="B2333" s="324">
        <v>41948</v>
      </c>
      <c r="C2333" s="311">
        <v>0.5604513888888889</v>
      </c>
      <c r="D2333">
        <v>4.9980000000000002</v>
      </c>
      <c r="E2333">
        <v>22.26</v>
      </c>
      <c r="F2333">
        <v>4.76</v>
      </c>
      <c r="G2333">
        <v>71.5</v>
      </c>
      <c r="H2333">
        <v>71168</v>
      </c>
      <c r="I2333">
        <v>8.17</v>
      </c>
      <c r="J2333">
        <v>158</v>
      </c>
      <c r="N2333" s="185"/>
      <c r="O2333" s="185"/>
      <c r="P2333" s="80"/>
      <c r="Q2333" s="80"/>
    </row>
    <row r="2334" spans="1:17" x14ac:dyDescent="0.2">
      <c r="A2334" s="161"/>
      <c r="B2334" s="324">
        <v>41948</v>
      </c>
      <c r="C2334" s="311">
        <v>0.56071759259259257</v>
      </c>
      <c r="D2334">
        <v>5.9829999999999997</v>
      </c>
      <c r="E2334">
        <v>22.25</v>
      </c>
      <c r="F2334">
        <v>4.6900000000000004</v>
      </c>
      <c r="G2334">
        <v>70.5</v>
      </c>
      <c r="H2334">
        <v>71129</v>
      </c>
      <c r="I2334">
        <v>8.17</v>
      </c>
      <c r="J2334">
        <v>157</v>
      </c>
      <c r="N2334" s="185"/>
      <c r="O2334" s="185"/>
      <c r="P2334" s="80"/>
      <c r="Q2334" s="80"/>
    </row>
    <row r="2335" spans="1:17" x14ac:dyDescent="0.2">
      <c r="A2335" s="161"/>
      <c r="B2335" s="324">
        <v>41948</v>
      </c>
      <c r="C2335" s="311">
        <v>0.5611342592592593</v>
      </c>
      <c r="D2335">
        <v>7.0830000000000002</v>
      </c>
      <c r="E2335">
        <v>22.25</v>
      </c>
      <c r="F2335">
        <v>4.72</v>
      </c>
      <c r="G2335">
        <v>71</v>
      </c>
      <c r="H2335">
        <v>71126</v>
      </c>
      <c r="I2335">
        <v>8.18</v>
      </c>
      <c r="J2335">
        <v>156</v>
      </c>
      <c r="N2335" s="185"/>
      <c r="O2335" s="185"/>
      <c r="P2335" s="80"/>
      <c r="Q2335" s="80"/>
    </row>
    <row r="2336" spans="1:17" x14ac:dyDescent="0.2">
      <c r="A2336" s="161"/>
      <c r="B2336" s="324">
        <v>41948</v>
      </c>
      <c r="C2336" s="311">
        <v>0.56141203703703701</v>
      </c>
      <c r="D2336">
        <v>8.0709999999999997</v>
      </c>
      <c r="E2336">
        <v>22.19</v>
      </c>
      <c r="F2336">
        <v>4.6100000000000003</v>
      </c>
      <c r="G2336">
        <v>69.2</v>
      </c>
      <c r="H2336">
        <v>71127</v>
      </c>
      <c r="I2336">
        <v>8.17</v>
      </c>
      <c r="J2336">
        <v>156</v>
      </c>
      <c r="N2336" s="185"/>
      <c r="O2336" s="185"/>
      <c r="P2336" s="80"/>
      <c r="Q2336" s="80"/>
    </row>
    <row r="2337" spans="1:17" x14ac:dyDescent="0.2">
      <c r="A2337" s="161"/>
      <c r="B2337" s="324">
        <v>41948</v>
      </c>
      <c r="C2337" s="311">
        <v>0.56166666666666665</v>
      </c>
      <c r="D2337">
        <v>9.0850000000000009</v>
      </c>
      <c r="E2337">
        <v>22.1</v>
      </c>
      <c r="F2337">
        <v>4.5199999999999996</v>
      </c>
      <c r="G2337">
        <v>67.8</v>
      </c>
      <c r="H2337">
        <v>71104</v>
      </c>
      <c r="I2337">
        <v>8.17</v>
      </c>
      <c r="J2337">
        <v>156</v>
      </c>
      <c r="N2337" s="185"/>
      <c r="O2337" s="185"/>
      <c r="P2337" s="80"/>
      <c r="Q2337" s="80"/>
    </row>
    <row r="2338" spans="1:17" x14ac:dyDescent="0.2">
      <c r="A2338" s="161"/>
      <c r="B2338" s="324">
        <v>41948</v>
      </c>
      <c r="C2338" s="311">
        <v>0.56189814814814809</v>
      </c>
      <c r="D2338">
        <v>10.013</v>
      </c>
      <c r="E2338">
        <v>21.94</v>
      </c>
      <c r="F2338">
        <v>4.4000000000000004</v>
      </c>
      <c r="G2338">
        <v>65.7</v>
      </c>
      <c r="H2338">
        <v>71044</v>
      </c>
      <c r="I2338">
        <v>8.16</v>
      </c>
      <c r="J2338">
        <v>155</v>
      </c>
      <c r="N2338" s="185"/>
      <c r="O2338" s="185"/>
      <c r="P2338" s="80"/>
      <c r="Q2338" s="80"/>
    </row>
    <row r="2339" spans="1:17" x14ac:dyDescent="0.2">
      <c r="A2339" s="161"/>
      <c r="B2339" s="324">
        <v>41948</v>
      </c>
      <c r="C2339" s="311">
        <v>0.56216435185185187</v>
      </c>
      <c r="D2339">
        <v>11.051</v>
      </c>
      <c r="E2339">
        <v>21.87</v>
      </c>
      <c r="F2339">
        <v>4.37</v>
      </c>
      <c r="G2339">
        <v>65.3</v>
      </c>
      <c r="H2339">
        <v>71102</v>
      </c>
      <c r="I2339">
        <v>8.16</v>
      </c>
      <c r="J2339">
        <v>155</v>
      </c>
      <c r="N2339" s="185"/>
      <c r="O2339" s="185"/>
      <c r="P2339" s="80"/>
      <c r="Q2339" s="80"/>
    </row>
    <row r="2340" spans="1:17" x14ac:dyDescent="0.2">
      <c r="A2340" s="161"/>
      <c r="B2340" s="324">
        <v>41948</v>
      </c>
      <c r="C2340" s="311">
        <v>0.56234953703703705</v>
      </c>
      <c r="D2340">
        <v>12.052</v>
      </c>
      <c r="E2340">
        <v>21.86</v>
      </c>
      <c r="F2340">
        <v>4.16</v>
      </c>
      <c r="G2340">
        <v>62.1</v>
      </c>
      <c r="H2340">
        <v>71031</v>
      </c>
      <c r="I2340">
        <v>8.16</v>
      </c>
      <c r="J2340">
        <v>155</v>
      </c>
      <c r="N2340" s="185"/>
      <c r="O2340" s="185"/>
      <c r="P2340" s="80"/>
      <c r="Q2340" s="80"/>
    </row>
    <row r="2341" spans="1:17" x14ac:dyDescent="0.2">
      <c r="A2341" s="161"/>
      <c r="B2341" s="324">
        <v>41948</v>
      </c>
      <c r="C2341" s="311">
        <v>0.56253472222222223</v>
      </c>
      <c r="D2341">
        <v>12.467000000000001</v>
      </c>
      <c r="E2341">
        <v>21.86</v>
      </c>
      <c r="F2341">
        <v>4.09</v>
      </c>
      <c r="G2341">
        <v>61</v>
      </c>
      <c r="H2341">
        <v>71030</v>
      </c>
      <c r="I2341">
        <v>8.16</v>
      </c>
      <c r="J2341">
        <v>140</v>
      </c>
      <c r="N2341" s="185"/>
      <c r="O2341" s="185"/>
      <c r="P2341" s="80"/>
      <c r="Q2341" s="80"/>
    </row>
    <row r="2342" spans="1:17" x14ac:dyDescent="0.2">
      <c r="A2342" s="161"/>
      <c r="B2342" s="56"/>
      <c r="C2342" s="311"/>
      <c r="D2342"/>
      <c r="E2342"/>
      <c r="F2342"/>
      <c r="G2342"/>
      <c r="H2342"/>
      <c r="I2342"/>
      <c r="J2342"/>
      <c r="N2342" s="185"/>
      <c r="O2342" s="185"/>
      <c r="P2342" s="80"/>
      <c r="Q2342" s="80"/>
    </row>
    <row r="2343" spans="1:17" x14ac:dyDescent="0.2">
      <c r="A2343" s="161"/>
      <c r="B2343" s="56"/>
      <c r="C2343" s="311"/>
      <c r="D2343"/>
      <c r="E2343"/>
      <c r="F2343"/>
      <c r="G2343"/>
      <c r="H2343"/>
      <c r="I2343"/>
      <c r="J2343"/>
      <c r="N2343" s="185"/>
      <c r="O2343" s="185"/>
      <c r="P2343" s="80"/>
      <c r="Q2343" s="80"/>
    </row>
    <row r="2344" spans="1:17" x14ac:dyDescent="0.2">
      <c r="A2344" s="161"/>
      <c r="B2344" s="56"/>
      <c r="C2344" s="311"/>
      <c r="D2344"/>
      <c r="E2344"/>
      <c r="F2344"/>
      <c r="G2344"/>
      <c r="H2344"/>
      <c r="I2344"/>
      <c r="J2344"/>
      <c r="N2344" s="185"/>
      <c r="O2344" s="185"/>
      <c r="P2344" s="80"/>
      <c r="Q2344" s="80"/>
    </row>
    <row r="2345" spans="1:17" x14ac:dyDescent="0.2">
      <c r="A2345" s="161"/>
      <c r="B2345" s="56"/>
      <c r="C2345" s="311"/>
      <c r="D2345"/>
      <c r="E2345"/>
      <c r="F2345"/>
      <c r="G2345"/>
      <c r="H2345"/>
      <c r="I2345"/>
      <c r="J2345"/>
      <c r="N2345" s="185"/>
      <c r="O2345" s="185"/>
      <c r="P2345" s="80"/>
      <c r="Q2345" s="80"/>
    </row>
    <row r="2346" spans="1:17" x14ac:dyDescent="0.2">
      <c r="A2346" s="161"/>
      <c r="B2346" s="56"/>
      <c r="C2346" s="311"/>
      <c r="D2346"/>
      <c r="E2346"/>
      <c r="F2346"/>
      <c r="G2346"/>
      <c r="H2346"/>
      <c r="I2346"/>
      <c r="J2346"/>
      <c r="N2346" s="185"/>
      <c r="O2346" s="185"/>
      <c r="P2346" s="80"/>
      <c r="Q2346" s="80"/>
    </row>
    <row r="2347" spans="1:17" x14ac:dyDescent="0.2">
      <c r="A2347" s="161"/>
      <c r="B2347" s="56"/>
      <c r="C2347" s="311"/>
      <c r="D2347"/>
      <c r="E2347"/>
      <c r="F2347"/>
      <c r="G2347"/>
      <c r="H2347"/>
      <c r="I2347"/>
      <c r="J2347"/>
      <c r="N2347" s="185"/>
      <c r="O2347" s="185"/>
      <c r="P2347" s="80"/>
      <c r="Q2347" s="80"/>
    </row>
    <row r="2348" spans="1:17" x14ac:dyDescent="0.2">
      <c r="A2348" s="161"/>
      <c r="B2348" s="56"/>
      <c r="C2348" s="311"/>
      <c r="D2348"/>
      <c r="E2348"/>
      <c r="F2348"/>
      <c r="G2348"/>
      <c r="H2348"/>
      <c r="I2348"/>
      <c r="J2348"/>
      <c r="N2348" s="185"/>
      <c r="O2348" s="185"/>
      <c r="P2348" s="80"/>
      <c r="Q2348" s="80"/>
    </row>
    <row r="2349" spans="1:17" x14ac:dyDescent="0.2">
      <c r="A2349" s="161"/>
      <c r="B2349" s="56"/>
      <c r="C2349" s="311"/>
      <c r="D2349"/>
      <c r="E2349"/>
      <c r="F2349"/>
      <c r="G2349"/>
      <c r="H2349"/>
      <c r="I2349"/>
      <c r="J2349"/>
      <c r="N2349" s="185"/>
      <c r="O2349" s="185"/>
      <c r="P2349" s="80"/>
      <c r="Q2349" s="80"/>
    </row>
    <row r="2350" spans="1:17" x14ac:dyDescent="0.2">
      <c r="A2350" s="161"/>
      <c r="B2350" s="56"/>
      <c r="C2350" s="311"/>
      <c r="D2350"/>
      <c r="E2350"/>
      <c r="F2350"/>
      <c r="G2350"/>
      <c r="H2350"/>
      <c r="I2350"/>
      <c r="J2350"/>
      <c r="N2350" s="185"/>
      <c r="O2350" s="185"/>
      <c r="P2350" s="80"/>
      <c r="Q2350" s="80"/>
    </row>
    <row r="2351" spans="1:17" x14ac:dyDescent="0.2">
      <c r="A2351" s="161"/>
      <c r="B2351" s="226"/>
      <c r="C2351" s="226"/>
      <c r="D2351"/>
      <c r="E2351"/>
      <c r="F2351"/>
      <c r="G2351"/>
      <c r="H2351"/>
      <c r="I2351"/>
      <c r="J2351"/>
      <c r="N2351" s="185"/>
      <c r="O2351" s="185"/>
      <c r="P2351" s="80"/>
      <c r="Q2351" s="80"/>
    </row>
    <row r="2352" spans="1:17" x14ac:dyDescent="0.2">
      <c r="A2352" s="161"/>
      <c r="B2352" s="226"/>
      <c r="C2352" s="226"/>
      <c r="D2352"/>
      <c r="E2352"/>
      <c r="F2352"/>
      <c r="G2352"/>
      <c r="H2352"/>
      <c r="I2352"/>
      <c r="J2352"/>
      <c r="N2352" s="185"/>
      <c r="O2352" s="185"/>
      <c r="P2352" s="80"/>
      <c r="Q2352" s="80"/>
    </row>
    <row r="2353" spans="1:17" x14ac:dyDescent="0.2">
      <c r="A2353" s="161"/>
      <c r="B2353" s="226"/>
      <c r="C2353" s="226"/>
      <c r="D2353"/>
      <c r="E2353"/>
      <c r="F2353"/>
      <c r="G2353"/>
      <c r="H2353"/>
      <c r="I2353"/>
      <c r="J2353"/>
      <c r="N2353" s="185"/>
      <c r="O2353" s="185"/>
      <c r="P2353" s="80"/>
      <c r="Q2353" s="80"/>
    </row>
    <row r="2354" spans="1:17" x14ac:dyDescent="0.2">
      <c r="A2354" s="161"/>
      <c r="B2354" s="226"/>
      <c r="C2354" s="226"/>
      <c r="D2354"/>
      <c r="E2354"/>
      <c r="F2354"/>
      <c r="G2354"/>
      <c r="H2354"/>
      <c r="I2354"/>
      <c r="J2354"/>
      <c r="N2354" s="185"/>
      <c r="O2354" s="185"/>
      <c r="P2354" s="80"/>
      <c r="Q2354" s="80"/>
    </row>
    <row r="2355" spans="1:17" x14ac:dyDescent="0.2">
      <c r="A2355" s="161"/>
      <c r="B2355" s="226"/>
      <c r="C2355" s="226"/>
      <c r="D2355"/>
      <c r="E2355"/>
      <c r="F2355"/>
      <c r="G2355"/>
      <c r="H2355"/>
      <c r="I2355"/>
      <c r="J2355"/>
      <c r="N2355" s="185"/>
      <c r="O2355" s="185"/>
      <c r="P2355" s="80"/>
      <c r="Q2355" s="80"/>
    </row>
    <row r="2356" spans="1:17" x14ac:dyDescent="0.2">
      <c r="A2356" s="161"/>
      <c r="B2356" s="226"/>
      <c r="C2356" s="226"/>
      <c r="D2356"/>
      <c r="E2356"/>
      <c r="F2356"/>
      <c r="G2356"/>
      <c r="H2356"/>
      <c r="I2356"/>
      <c r="J2356"/>
      <c r="N2356" s="185"/>
      <c r="O2356" s="185"/>
      <c r="P2356" s="80"/>
      <c r="Q2356" s="80"/>
    </row>
    <row r="2357" spans="1:17" x14ac:dyDescent="0.2">
      <c r="A2357" s="161"/>
      <c r="B2357" s="226"/>
      <c r="C2357" s="226"/>
      <c r="D2357"/>
      <c r="E2357"/>
      <c r="F2357"/>
      <c r="G2357"/>
      <c r="H2357"/>
      <c r="I2357"/>
      <c r="J2357"/>
      <c r="N2357" s="185"/>
      <c r="O2357" s="185"/>
      <c r="P2357" s="80"/>
      <c r="Q2357" s="80"/>
    </row>
    <row r="2358" spans="1:17" x14ac:dyDescent="0.2">
      <c r="A2358" s="161"/>
      <c r="B2358" s="226"/>
      <c r="C2358" s="226"/>
      <c r="D2358"/>
      <c r="E2358"/>
      <c r="F2358"/>
      <c r="G2358"/>
      <c r="H2358"/>
      <c r="I2358"/>
      <c r="J2358"/>
      <c r="N2358" s="185"/>
      <c r="O2358" s="185"/>
      <c r="P2358" s="80"/>
      <c r="Q2358" s="80"/>
    </row>
    <row r="2359" spans="1:17" x14ac:dyDescent="0.2">
      <c r="A2359" s="161"/>
      <c r="B2359" s="226"/>
      <c r="C2359" s="226"/>
      <c r="D2359"/>
      <c r="E2359"/>
      <c r="F2359"/>
      <c r="G2359"/>
      <c r="H2359"/>
      <c r="I2359"/>
      <c r="J2359"/>
      <c r="N2359" s="185"/>
      <c r="O2359" s="185"/>
      <c r="P2359" s="80"/>
      <c r="Q2359" s="80"/>
    </row>
    <row r="2360" spans="1:17" x14ac:dyDescent="0.2">
      <c r="A2360" s="161"/>
      <c r="B2360" s="226"/>
      <c r="C2360" s="226"/>
      <c r="D2360"/>
      <c r="E2360"/>
      <c r="F2360"/>
      <c r="G2360"/>
      <c r="H2360"/>
      <c r="I2360"/>
      <c r="J2360"/>
      <c r="N2360" s="185"/>
      <c r="O2360" s="185"/>
      <c r="P2360" s="80"/>
      <c r="Q2360" s="80"/>
    </row>
    <row r="2361" spans="1:17" x14ac:dyDescent="0.2">
      <c r="A2361" s="161"/>
      <c r="B2361" s="226"/>
      <c r="C2361" s="226"/>
      <c r="D2361"/>
      <c r="E2361"/>
      <c r="F2361"/>
      <c r="G2361"/>
      <c r="H2361"/>
      <c r="I2361"/>
      <c r="J2361"/>
      <c r="N2361" s="185"/>
      <c r="O2361" s="185"/>
      <c r="P2361" s="80"/>
      <c r="Q2361" s="80"/>
    </row>
    <row r="2362" spans="1:17" x14ac:dyDescent="0.2">
      <c r="A2362" s="161"/>
      <c r="B2362" s="226"/>
      <c r="C2362" s="226"/>
      <c r="D2362"/>
      <c r="E2362"/>
      <c r="F2362"/>
      <c r="G2362"/>
      <c r="H2362"/>
      <c r="I2362"/>
      <c r="J2362"/>
      <c r="N2362" s="185"/>
      <c r="O2362" s="185"/>
      <c r="P2362" s="80"/>
      <c r="Q2362" s="80"/>
    </row>
    <row r="2363" spans="1:17" x14ac:dyDescent="0.2">
      <c r="A2363" s="161"/>
      <c r="B2363" s="226"/>
      <c r="C2363" s="226"/>
      <c r="D2363"/>
      <c r="E2363"/>
      <c r="F2363"/>
      <c r="G2363"/>
      <c r="H2363"/>
      <c r="I2363"/>
      <c r="J2363"/>
      <c r="N2363" s="185"/>
      <c r="O2363" s="185"/>
      <c r="P2363" s="80"/>
      <c r="Q2363" s="80"/>
    </row>
    <row r="2364" spans="1:17" x14ac:dyDescent="0.2">
      <c r="A2364" s="161"/>
      <c r="B2364" s="226"/>
      <c r="C2364" s="226"/>
      <c r="D2364"/>
      <c r="E2364"/>
      <c r="F2364"/>
      <c r="G2364"/>
      <c r="H2364"/>
      <c r="I2364"/>
      <c r="J2364"/>
      <c r="N2364" s="185"/>
      <c r="O2364" s="185"/>
      <c r="P2364" s="80"/>
      <c r="Q2364" s="80"/>
    </row>
    <row r="2365" spans="1:17" x14ac:dyDescent="0.2">
      <c r="A2365" s="161"/>
      <c r="B2365" s="226"/>
      <c r="C2365" s="226"/>
      <c r="D2365"/>
      <c r="E2365"/>
      <c r="F2365"/>
      <c r="G2365"/>
      <c r="H2365"/>
      <c r="I2365"/>
      <c r="J2365"/>
      <c r="N2365" s="185"/>
      <c r="O2365" s="185"/>
      <c r="P2365" s="80"/>
      <c r="Q2365" s="80"/>
    </row>
    <row r="2366" spans="1:17" x14ac:dyDescent="0.2">
      <c r="D2366" s="10"/>
      <c r="E2366" s="225" t="s">
        <v>55</v>
      </c>
      <c r="F2366" s="6"/>
      <c r="G2366" s="225" t="s">
        <v>58</v>
      </c>
      <c r="H2366"/>
      <c r="I2366" s="225" t="s">
        <v>61</v>
      </c>
      <c r="J2366"/>
      <c r="K2366" s="296" t="s">
        <v>185</v>
      </c>
      <c r="N2366" s="330" t="s">
        <v>345</v>
      </c>
      <c r="O2366" s="330" t="s">
        <v>346</v>
      </c>
      <c r="P2366" t="s">
        <v>347</v>
      </c>
    </row>
    <row r="2367" spans="1:17" x14ac:dyDescent="0.2">
      <c r="D2367" s="10"/>
      <c r="E2367" s="225" t="s">
        <v>150</v>
      </c>
      <c r="F2367" s="204" t="s">
        <v>122</v>
      </c>
      <c r="G2367" s="225" t="s">
        <v>150</v>
      </c>
      <c r="H2367" s="204" t="s">
        <v>122</v>
      </c>
      <c r="I2367" s="225" t="s">
        <v>150</v>
      </c>
      <c r="J2367" s="204" t="s">
        <v>122</v>
      </c>
      <c r="N2367" s="330" t="s">
        <v>150</v>
      </c>
      <c r="O2367" s="330" t="s">
        <v>150</v>
      </c>
      <c r="P2367" t="s">
        <v>150</v>
      </c>
    </row>
    <row r="2368" spans="1:17" x14ac:dyDescent="0.2">
      <c r="D2368" s="10">
        <v>2004</v>
      </c>
      <c r="E2368" s="82">
        <f>AVERAGE(M16,M77,M133)</f>
        <v>0.51666666666666672</v>
      </c>
      <c r="F2368" s="82">
        <f>AVERAGE(N16,O16,N77,O77,N133,O133)</f>
        <v>94.833333333333329</v>
      </c>
      <c r="G2368" s="82">
        <f>AVERAGE(M35,M94,M150)</f>
        <v>0.6</v>
      </c>
      <c r="H2368" s="82">
        <f>AVERAGE(N35,O35,N94,O94,N150,O150)</f>
        <v>75.45</v>
      </c>
      <c r="I2368" s="82">
        <f>AVERAGE(M51,M109,M165)</f>
        <v>0.68333333333333324</v>
      </c>
      <c r="J2368" s="82">
        <f>AVERAGE(N51,O51,N109,O109,N165,O165)</f>
        <v>75.666666666666671</v>
      </c>
      <c r="K2368" s="82">
        <f t="shared" ref="K2368:K2375" si="0">((E2368)+(G2368)+(I2368))/3</f>
        <v>0.6</v>
      </c>
      <c r="L2368" s="82">
        <f t="shared" ref="L2368:L2375" si="1">((F2368)+(H2368)+(J2368))/3</f>
        <v>81.983333333333334</v>
      </c>
      <c r="M2368" s="10">
        <v>2004</v>
      </c>
    </row>
    <row r="2369" spans="2:16" x14ac:dyDescent="0.2">
      <c r="D2369" s="10">
        <v>2005</v>
      </c>
      <c r="E2369" s="82">
        <f>AVERAGE(M189,M246,M305,M363)</f>
        <v>0.58749999999999991</v>
      </c>
      <c r="F2369" s="82">
        <f>AVERAGE(N189,O189,N246,O246,N305,O305,N363,O363)</f>
        <v>154.72896062499998</v>
      </c>
      <c r="G2369" s="82">
        <f>AVERAGE(M206,M264,M323,M381)</f>
        <v>0.5</v>
      </c>
      <c r="H2369" s="82">
        <f>AVERAGE(N206,O206,N264,O264,N323,O323,N381,O381)</f>
        <v>171.09915833333332</v>
      </c>
      <c r="I2369" s="82">
        <f>AVERAGE(M220,M279,M338,M396)</f>
        <v>0.67500000000000004</v>
      </c>
      <c r="J2369" s="82">
        <f>AVERAGE(N220,O220,N279,O279,N338,O338,N396,O396)</f>
        <v>104.313328125</v>
      </c>
      <c r="K2369" s="82">
        <f t="shared" si="0"/>
        <v>0.58750000000000002</v>
      </c>
      <c r="L2369" s="82">
        <f t="shared" si="1"/>
        <v>143.38048236111112</v>
      </c>
      <c r="M2369" s="10">
        <v>2005</v>
      </c>
    </row>
    <row r="2370" spans="2:16" x14ac:dyDescent="0.2">
      <c r="D2370" s="10">
        <v>2006</v>
      </c>
      <c r="E2370" s="82">
        <f>AVERAGE(M425,M485,M546,M608)</f>
        <v>1.3250000000000002</v>
      </c>
      <c r="F2370" s="82">
        <f>AVERAGE(N425,O425,N485,O485,N546,O546,N608,O608)</f>
        <v>41.375865000000005</v>
      </c>
      <c r="G2370" s="82">
        <f>AVERAGE(M442,M504,M567,M609)</f>
        <v>1.05</v>
      </c>
      <c r="H2370" s="82">
        <f>AVERAGE(N442,O442,N504,O504,N567,O567,N609,O609)</f>
        <v>39.268215000000005</v>
      </c>
      <c r="I2370" s="82">
        <f>AVERAGE(M456,M520,M584,M610)</f>
        <v>1.175</v>
      </c>
      <c r="J2370" s="82">
        <f>AVERAGE(N456,O456,N520,O520,N584,O584,N610,O610)</f>
        <v>40.920849999999994</v>
      </c>
      <c r="K2370" s="82">
        <f t="shared" si="0"/>
        <v>1.1833333333333333</v>
      </c>
      <c r="L2370" s="82">
        <f t="shared" si="1"/>
        <v>40.521643333333337</v>
      </c>
      <c r="M2370" s="10">
        <v>2006</v>
      </c>
    </row>
    <row r="2371" spans="2:16" x14ac:dyDescent="0.2">
      <c r="D2371" s="10">
        <v>2007</v>
      </c>
      <c r="E2371" s="82">
        <f>AVERAGE(M619,M678,M736,M795)</f>
        <v>0.86250000000000004</v>
      </c>
      <c r="F2371" s="82">
        <f>AVERAGE(N619,O619,N620,O620,N678,N678,O678,O678,N736,N736,O736,O736,N795,N795,N795,N795)</f>
        <v>194.02338394230765</v>
      </c>
      <c r="G2371" s="82">
        <f>AVERAGE(M636,M695,M754,M812)</f>
        <v>1.1000000000000001</v>
      </c>
      <c r="H2371" s="82">
        <f>AVERAGE(N636,O636,N637,O637,N695,N695,O695,O695,N754,N754,O754,O754,N812,N812,N812,N812)</f>
        <v>66.832013269230771</v>
      </c>
      <c r="I2371" s="82">
        <f>AVERAGE(M651,M710,M769,M827)</f>
        <v>1</v>
      </c>
      <c r="J2371" s="82">
        <f>AVERAGE(N651,O651,N652,O652,N710,N710,O710,O710,N769,N769,O769,O769,N827,N827,N827,N827)</f>
        <v>53.036000961538434</v>
      </c>
      <c r="K2371" s="82">
        <f t="shared" si="0"/>
        <v>0.98750000000000016</v>
      </c>
      <c r="L2371" s="82">
        <f t="shared" si="1"/>
        <v>104.63046605769227</v>
      </c>
      <c r="M2371" s="10">
        <v>2007</v>
      </c>
    </row>
    <row r="2372" spans="2:16" x14ac:dyDescent="0.2">
      <c r="D2372" s="10">
        <v>2008</v>
      </c>
      <c r="E2372" s="82">
        <f>AVERAGE(M853,M911,M967,M1024)</f>
        <v>1.6</v>
      </c>
      <c r="F2372" s="82">
        <f>AVERAGE(N853,O853,N911,O911,N967,N967,N1024,O1024)</f>
        <v>35.487368611111116</v>
      </c>
      <c r="G2372" s="82">
        <f>AVERAGE(M870,M928,M985,M1040)</f>
        <v>1.3250000000000002</v>
      </c>
      <c r="H2372" s="82">
        <f>AVERAGE(N870,O870,N928,O928,N985,N985,N1040,O1040)</f>
        <v>34.252406666666666</v>
      </c>
      <c r="I2372" s="82">
        <f>AVERAGE(M885,M943,M1000,M1054)</f>
        <v>1.4000000000000001</v>
      </c>
      <c r="J2372" s="82">
        <f>AVERAGE(N885,O885,N943,O943,N1000,N1000,N1054,O1054)</f>
        <v>28.311819999999997</v>
      </c>
      <c r="K2372" s="82">
        <f t="shared" si="0"/>
        <v>1.4416666666666667</v>
      </c>
      <c r="L2372" s="82">
        <f t="shared" si="1"/>
        <v>32.68386509259259</v>
      </c>
      <c r="M2372" s="10">
        <v>2008</v>
      </c>
    </row>
    <row r="2373" spans="2:16" x14ac:dyDescent="0.2">
      <c r="D2373" s="10">
        <v>2009</v>
      </c>
      <c r="E2373" s="82">
        <f>AVERAGE(M1083,M1138,M1192,M1200)</f>
        <v>1.9750000000000001</v>
      </c>
      <c r="F2373" s="82">
        <f>AVERAGE(N1083,N1083,N1138,O1138,N1192,O1192,N1200,O1200)</f>
        <v>13.322410796703295</v>
      </c>
      <c r="G2373" s="82">
        <f>AVERAGE(M1099,M1155,M1193,M1201)</f>
        <v>1.5249999999999999</v>
      </c>
      <c r="H2373" s="82">
        <f>AVERAGE(N1099,N1099,N1155,O1155,N1193,O1193,N1201,O1201)</f>
        <v>27.278866098901098</v>
      </c>
      <c r="I2373" s="82">
        <f>AVERAGE(M1115,M1171,M1194,M1202)</f>
        <v>1.95</v>
      </c>
      <c r="J2373" s="82">
        <f>AVERAGE(N1115,N1115,N1171,O1171,N1194,O1194,N1202,O1202)</f>
        <v>12.977628846153848</v>
      </c>
      <c r="K2373" s="82">
        <f t="shared" si="0"/>
        <v>1.8166666666666667</v>
      </c>
      <c r="L2373" s="82">
        <f t="shared" si="1"/>
        <v>17.859635247252747</v>
      </c>
      <c r="M2373" s="10">
        <v>2009</v>
      </c>
      <c r="N2373" s="82">
        <f>AVERAGE(M1077,M1132,M1189,M1197)</f>
        <v>0.15</v>
      </c>
      <c r="O2373" s="82">
        <f>AVERAGE(M1079,M1134,M1190,M1198)</f>
        <v>0.15</v>
      </c>
      <c r="P2373" s="82">
        <f>AVERAGE(M1081,M1136,M1191,M1199)</f>
        <v>0.4375</v>
      </c>
    </row>
    <row r="2374" spans="2:16" x14ac:dyDescent="0.2">
      <c r="D2374" s="10">
        <v>2010</v>
      </c>
      <c r="E2374" s="82">
        <f>AVERAGE(M1211,M1265,M1325,M1378)</f>
        <v>1.75</v>
      </c>
      <c r="F2374" s="82">
        <f>AVERAGE(N1211,O1211,N1265,O1265,N1325,O1325,N1378,O1378)</f>
        <v>16.831724999999999</v>
      </c>
      <c r="G2374" s="82">
        <f>AVERAGE(M1227,M1281,M1341,M1394)</f>
        <v>2.125</v>
      </c>
      <c r="H2374" s="82">
        <f>AVERAGE(N1227,O1227,N1281,O1281,N1341,O1341,N1394,O1394)</f>
        <v>16.473905000000002</v>
      </c>
      <c r="I2374" s="82">
        <f>AVERAGE(M1242,M1295,M1355,M1408)</f>
        <v>1.625</v>
      </c>
      <c r="J2374" s="82">
        <f>AVERAGE(N1242,O1242,N1295,O1295,N1355,O1355,N1408,O1408)</f>
        <v>30.013483333333333</v>
      </c>
      <c r="K2374" s="82">
        <f t="shared" si="0"/>
        <v>1.8333333333333333</v>
      </c>
      <c r="L2374" s="82">
        <f t="shared" si="1"/>
        <v>21.106371111111113</v>
      </c>
      <c r="M2374" s="10">
        <v>2010</v>
      </c>
      <c r="N2374" s="82">
        <f>AVERAGE(M1205,M1259,M1313,M1372)</f>
        <v>0.13750000000000001</v>
      </c>
      <c r="O2374" s="82">
        <f>AVERAGE(M1207,M1261,M1319,M1374)</f>
        <v>0.18750000000000003</v>
      </c>
      <c r="P2374" s="82">
        <f>AVERAGE(M1209,M1263,M1322,M1376)</f>
        <v>0.32499999999999996</v>
      </c>
    </row>
    <row r="2375" spans="2:16" x14ac:dyDescent="0.2">
      <c r="D2375" s="257">
        <v>2011</v>
      </c>
      <c r="E2375" s="82">
        <f>AVERAGE(M1432,M1486,M1538,M1597)</f>
        <v>1.8250000000000002</v>
      </c>
      <c r="F2375" s="82">
        <f>AVERAGE(N1432,O1432,N1486,O1486,N1538,O1538,N1597,O1597)</f>
        <v>18.867694166666666</v>
      </c>
      <c r="G2375" s="82">
        <f>AVERAGE(M1488,M1502,M1554,M1613)</f>
        <v>1.7</v>
      </c>
      <c r="H2375" s="82">
        <f>AVERAGE(N1448,O1448,N1502,O1502,N1554,O1554,N1613,O1613)</f>
        <v>23.117318333333333</v>
      </c>
      <c r="I2375" s="82">
        <f>AVERAGE(M1462,M1515,M1568,M1627)</f>
        <v>1.9000000000000001</v>
      </c>
      <c r="J2375" s="82">
        <f>AVERAGE(N1462,O1462,N1515,O1515,N1568,O1568,N1627,O1627)</f>
        <v>14.511812499999998</v>
      </c>
      <c r="K2375" s="82">
        <f t="shared" si="0"/>
        <v>1.8083333333333336</v>
      </c>
      <c r="L2375" s="82">
        <f t="shared" si="1"/>
        <v>18.832274999999999</v>
      </c>
      <c r="M2375" s="257">
        <v>2011</v>
      </c>
      <c r="N2375" s="82">
        <f>AVERAGE(M1425,M1480,M1532,M1585)</f>
        <v>0.11249999999999999</v>
      </c>
      <c r="O2375" s="82">
        <f>AVERAGE(M1427,M1482,M1534,M1591)</f>
        <v>0.17499999999999999</v>
      </c>
      <c r="P2375" s="82">
        <f>AVERAGE(M1429,M1484,M1536,M1594)</f>
        <v>0.36249999999999999</v>
      </c>
    </row>
    <row r="2376" spans="2:16" x14ac:dyDescent="0.2">
      <c r="D2376" s="257">
        <v>2012</v>
      </c>
      <c r="E2376" s="82">
        <f>AVERAGE(M1656,M1721,M1781,M1838)</f>
        <v>1.1749999999999998</v>
      </c>
      <c r="F2376" s="82">
        <f>AVERAGE(N1656,O1656,N1721,O1721,N1781,O1781,N1838,O1838)</f>
        <v>50.046381071428577</v>
      </c>
      <c r="G2376" s="82">
        <f>AVERAGE(M1672,M1737,M1797,M1854)</f>
        <v>1.4749999999999999</v>
      </c>
      <c r="H2376" s="82">
        <f>AVERAGE(N1672,O1672,N1737,O1737,N1797,O1797,N1854,O1854)</f>
        <v>28.247445000000003</v>
      </c>
      <c r="I2376" s="82">
        <f>AVERAGE(M1686,M1751,M1811,M1867)</f>
        <v>1.2749999999999999</v>
      </c>
      <c r="J2376" s="82">
        <f>AVERAGE(N1686,O1686,N1751,O1751,N1811,O1811,N1867,O1867)</f>
        <v>33.237010833333336</v>
      </c>
      <c r="K2376" s="82">
        <f t="shared" ref="K2376:L2378" si="2">((E2376)+(G2376)+(I2376))/3</f>
        <v>1.3083333333333331</v>
      </c>
      <c r="L2376" s="82">
        <f t="shared" si="2"/>
        <v>37.176945634920635</v>
      </c>
      <c r="M2376" s="257">
        <v>2012</v>
      </c>
      <c r="N2376" s="82">
        <f>AVERAGE(M1644,M1703,M1769,M1828)</f>
        <v>8.7499999999999994E-2</v>
      </c>
      <c r="O2376" s="82">
        <f>AVERAGE(M1650,M1710,M1774,M1832)</f>
        <v>0.1</v>
      </c>
      <c r="P2376" s="82">
        <f>AVERAGE(M1653,M1717,M1778,M1835)</f>
        <v>0.3125</v>
      </c>
    </row>
    <row r="2377" spans="2:16" x14ac:dyDescent="0.2">
      <c r="B2377" s="265"/>
      <c r="C2377" s="265"/>
      <c r="D2377" s="257">
        <v>2013</v>
      </c>
      <c r="E2377" s="82">
        <f>AVERAGE(M1895,M1953,M2010,M2069)</f>
        <v>1.2</v>
      </c>
      <c r="F2377" s="82">
        <f>AVERAGE(N1895,O1895,N1953,O1953,N2010,O2010,N2069,O2069)</f>
        <v>24.336927499999998</v>
      </c>
      <c r="G2377" s="82">
        <f>AVERAGE(M1911,M1969,M2026,M2085)</f>
        <v>0.77499999999999991</v>
      </c>
      <c r="H2377" s="82">
        <f>AVERAGE(N1911,O1911,N1969,O1969,N2026,O2026,N2085,O2085)</f>
        <v>30.037458333333333</v>
      </c>
      <c r="I2377" s="82">
        <f>AVERAGE(M1925,M1983,M2040,M2100,)</f>
        <v>0.8</v>
      </c>
      <c r="J2377" s="82">
        <f>AVERAGE(N1925,O1925,N1983,O1983,N2040,O2040,N2100,O2100)</f>
        <v>29.5681425</v>
      </c>
      <c r="K2377" s="82">
        <f t="shared" si="2"/>
        <v>0.92499999999999993</v>
      </c>
      <c r="L2377" s="82">
        <f t="shared" si="2"/>
        <v>27.980842777777781</v>
      </c>
      <c r="M2377" s="257">
        <v>2013</v>
      </c>
      <c r="N2377" s="82">
        <f>AVERAGE(M1884,M1942,M1769,M1828)</f>
        <v>8.7499999999999994E-2</v>
      </c>
      <c r="O2377" s="82">
        <f>AVERAGE(M1889,M1947,M2005,M2064)</f>
        <v>0.16250000000000001</v>
      </c>
      <c r="P2377" s="82">
        <f>AVERAGE(M1892,M1950,M2007,M2067)</f>
        <v>0.31249999999999994</v>
      </c>
    </row>
    <row r="2378" spans="2:16" x14ac:dyDescent="0.2">
      <c r="B2378" s="265"/>
      <c r="C2378" s="265"/>
      <c r="D2378" s="257">
        <v>2014</v>
      </c>
      <c r="E2378" s="82">
        <f>AVERAGE(M2129,M2186,M2245,M2300)</f>
        <v>1.075</v>
      </c>
      <c r="F2378" s="82">
        <f>AVERAGE(N2129,O2129,N2186,O2186,N2245,O2245,N2300,O2300)</f>
        <v>54.902633333333334</v>
      </c>
      <c r="G2378" s="82">
        <f>AVERAGE(M2145,M2202,M2261,M2315)</f>
        <v>1.2250000000000001</v>
      </c>
      <c r="H2378" s="82">
        <f>AVERAGE(N2145,O2145,N2202,O2202,N2261,O2261,N2315,O2315)</f>
        <v>27.429174999999997</v>
      </c>
      <c r="I2378" s="82">
        <f>AVERAGE(M2159,M2216,M2274,M2328)</f>
        <v>1.4249999999999998</v>
      </c>
      <c r="J2378" s="82">
        <f>AVERAGE(N2159,O2159,N2216,O2216,N2274,O2274,N2328,O2328)</f>
        <v>31.465158333333335</v>
      </c>
      <c r="K2378" s="82">
        <f t="shared" si="2"/>
        <v>1.2416666666666665</v>
      </c>
      <c r="L2378" s="82">
        <f t="shared" si="2"/>
        <v>37.932322222222218</v>
      </c>
      <c r="M2378" s="257">
        <v>2014</v>
      </c>
      <c r="N2378" s="82">
        <f>AVERAGE(M2117,M2176,M2233,M2288)</f>
        <v>0.1</v>
      </c>
      <c r="O2378" s="82">
        <f>AVERAGE(M2123,M2181,M2239,M2294)</f>
        <v>0.13750000000000001</v>
      </c>
      <c r="P2378" s="82">
        <f>AVERAGE(M2125,M2183,M2242,M2297)</f>
        <v>0.23749999999999999</v>
      </c>
    </row>
    <row r="2380" spans="2:16" x14ac:dyDescent="0.2">
      <c r="E2380" s="82">
        <f t="shared" ref="E2380:L2380" si="3">AVERAGE(E2368:E2379)</f>
        <v>1.2628787878787877</v>
      </c>
      <c r="F2380" s="82">
        <f t="shared" si="3"/>
        <v>63.523334852716722</v>
      </c>
      <c r="G2380" s="82">
        <f t="shared" si="3"/>
        <v>1.2181818181818183</v>
      </c>
      <c r="H2380" s="82">
        <f t="shared" si="3"/>
        <v>49.044178275890772</v>
      </c>
      <c r="I2380" s="82">
        <f t="shared" si="3"/>
        <v>1.2643939393939396</v>
      </c>
      <c r="J2380" s="141">
        <f t="shared" si="3"/>
        <v>41.274718372669007</v>
      </c>
      <c r="K2380" s="82">
        <f t="shared" si="3"/>
        <v>1.2484848484848488</v>
      </c>
      <c r="L2380" s="141">
        <f t="shared" si="3"/>
        <v>51.280743833758827</v>
      </c>
    </row>
  </sheetData>
  <sortState ref="C2288:J2292">
    <sortCondition ref="D2288:D2292"/>
  </sortState>
  <phoneticPr fontId="0" type="noConversion"/>
  <pageMargins left="0.75" right="0.75" top="1" bottom="1" header="0.5" footer="0.5"/>
  <pageSetup scale="60" orientation="landscape" r:id="rId1"/>
  <headerFooter alignWithMargins="0"/>
  <ignoredErrors>
    <ignoredError sqref="E2376:F2376 H2376:J2376 G2376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36"/>
  <sheetViews>
    <sheetView workbookViewId="0">
      <pane xSplit="2" ySplit="4" topLeftCell="K700" activePane="bottomRight" state="frozen"/>
      <selection pane="topRight" activeCell="C1" sqref="C1"/>
      <selection pane="bottomLeft" activeCell="A5" sqref="A5"/>
      <selection pane="bottomRight" activeCell="C722" sqref="C722:R722"/>
    </sheetView>
  </sheetViews>
  <sheetFormatPr defaultRowHeight="12.75" x14ac:dyDescent="0.2"/>
  <cols>
    <col min="1" max="1" width="21.7109375" customWidth="1"/>
    <col min="2" max="2" width="14.5703125" style="56" customWidth="1"/>
    <col min="3" max="4" width="9.42578125" customWidth="1"/>
    <col min="5" max="5" width="9.28515625" customWidth="1"/>
    <col min="6" max="6" width="11.7109375" bestFit="1" customWidth="1"/>
    <col min="7" max="8" width="10.140625" customWidth="1"/>
    <col min="9" max="9" width="11.42578125" customWidth="1"/>
    <col min="10" max="10" width="12.42578125" customWidth="1"/>
    <col min="11" max="11" width="11" customWidth="1"/>
    <col min="12" max="14" width="11.5703125" customWidth="1"/>
    <col min="15" max="16" width="12.42578125" customWidth="1"/>
  </cols>
  <sheetData>
    <row r="1" spans="1:18" x14ac:dyDescent="0.2">
      <c r="A1" s="5" t="s">
        <v>157</v>
      </c>
    </row>
    <row r="2" spans="1:18" ht="13.5" thickBot="1" x14ac:dyDescent="0.25">
      <c r="A2" s="11"/>
      <c r="B2" s="57"/>
      <c r="C2" s="9"/>
      <c r="N2" s="10"/>
    </row>
    <row r="3" spans="1:18" x14ac:dyDescent="0.2">
      <c r="A3" s="43"/>
      <c r="B3" s="58"/>
      <c r="C3" s="49" t="s">
        <v>27</v>
      </c>
      <c r="D3" s="49"/>
      <c r="E3" s="49" t="s">
        <v>65</v>
      </c>
      <c r="F3" s="49" t="s">
        <v>65</v>
      </c>
      <c r="G3" s="49" t="s">
        <v>68</v>
      </c>
      <c r="H3" s="49" t="s">
        <v>12</v>
      </c>
      <c r="I3" s="49" t="s">
        <v>31</v>
      </c>
      <c r="J3" s="49" t="s">
        <v>35</v>
      </c>
      <c r="K3" s="49" t="s">
        <v>26</v>
      </c>
      <c r="L3" s="49" t="s">
        <v>9</v>
      </c>
      <c r="M3" s="49" t="s">
        <v>24</v>
      </c>
      <c r="N3" s="49" t="s">
        <v>16</v>
      </c>
      <c r="O3" s="49" t="s">
        <v>53</v>
      </c>
      <c r="P3" s="49" t="s">
        <v>15</v>
      </c>
      <c r="Q3" s="135" t="s">
        <v>111</v>
      </c>
      <c r="R3" s="132" t="s">
        <v>112</v>
      </c>
    </row>
    <row r="4" spans="1:18" ht="13.5" thickBot="1" x14ac:dyDescent="0.25">
      <c r="A4" s="44" t="s">
        <v>49</v>
      </c>
      <c r="B4" s="59" t="s">
        <v>48</v>
      </c>
      <c r="C4" s="51" t="s">
        <v>4</v>
      </c>
      <c r="D4" s="51" t="s">
        <v>43</v>
      </c>
      <c r="E4" s="51" t="s">
        <v>32</v>
      </c>
      <c r="F4" s="51" t="s">
        <v>99</v>
      </c>
      <c r="G4" s="51" t="s">
        <v>32</v>
      </c>
      <c r="H4" s="51" t="s">
        <v>32</v>
      </c>
      <c r="I4" s="51" t="s">
        <v>32</v>
      </c>
      <c r="J4" s="51" t="s">
        <v>32</v>
      </c>
      <c r="K4" s="51" t="s">
        <v>32</v>
      </c>
      <c r="L4" s="51" t="s">
        <v>113</v>
      </c>
      <c r="M4" s="51" t="s">
        <v>113</v>
      </c>
      <c r="N4" s="51" t="s">
        <v>113</v>
      </c>
      <c r="O4" s="51" t="s">
        <v>113</v>
      </c>
      <c r="P4" s="51" t="s">
        <v>113</v>
      </c>
      <c r="Q4" s="134" t="s">
        <v>113</v>
      </c>
      <c r="R4" s="133" t="s">
        <v>113</v>
      </c>
    </row>
    <row r="5" spans="1:18" x14ac:dyDescent="0.2">
      <c r="A5" s="40" t="s">
        <v>7</v>
      </c>
      <c r="B5" s="56">
        <v>38076</v>
      </c>
      <c r="C5" s="91">
        <v>2760</v>
      </c>
      <c r="D5" s="38">
        <v>8.08</v>
      </c>
      <c r="E5" s="91">
        <v>1860</v>
      </c>
      <c r="F5" s="65"/>
      <c r="G5" s="92">
        <v>381.1</v>
      </c>
      <c r="H5" s="91">
        <v>140</v>
      </c>
      <c r="I5" s="92">
        <v>72.900000000000006</v>
      </c>
      <c r="J5" s="91">
        <v>321</v>
      </c>
      <c r="K5" s="38">
        <v>9.14</v>
      </c>
      <c r="L5" s="92">
        <v>189.8</v>
      </c>
      <c r="M5" s="92">
        <v>231.6</v>
      </c>
      <c r="N5" s="92" t="s">
        <v>3</v>
      </c>
      <c r="O5" s="111">
        <v>582.37</v>
      </c>
      <c r="P5" s="112">
        <v>357.86</v>
      </c>
    </row>
    <row r="6" spans="1:18" x14ac:dyDescent="0.2">
      <c r="A6" s="40" t="s">
        <v>36</v>
      </c>
      <c r="B6" s="56">
        <v>38076</v>
      </c>
      <c r="C6" s="91">
        <v>4090</v>
      </c>
      <c r="D6" s="38">
        <v>8.02</v>
      </c>
      <c r="E6" s="91">
        <v>2676</v>
      </c>
      <c r="F6" s="65"/>
      <c r="G6" s="92">
        <v>283.60000000000002</v>
      </c>
      <c r="H6" s="91">
        <v>167</v>
      </c>
      <c r="I6" s="92">
        <v>83.4</v>
      </c>
      <c r="J6" s="91">
        <v>547</v>
      </c>
      <c r="K6" s="92">
        <v>14.1</v>
      </c>
      <c r="L6" s="92">
        <v>227.5</v>
      </c>
      <c r="M6" s="92">
        <v>277.60000000000002</v>
      </c>
      <c r="N6" s="92" t="s">
        <v>3</v>
      </c>
      <c r="O6" s="94">
        <v>626.48</v>
      </c>
      <c r="P6" s="95">
        <v>727.35</v>
      </c>
    </row>
    <row r="7" spans="1:18" x14ac:dyDescent="0.2">
      <c r="A7" s="40" t="s">
        <v>72</v>
      </c>
      <c r="B7" s="56">
        <v>38076</v>
      </c>
      <c r="C7" s="91">
        <v>1820</v>
      </c>
      <c r="D7" s="38">
        <v>8.06</v>
      </c>
      <c r="E7" s="91">
        <v>1192</v>
      </c>
      <c r="F7" s="65"/>
      <c r="G7" s="92">
        <v>69.7</v>
      </c>
      <c r="H7" s="92">
        <v>89.5</v>
      </c>
      <c r="I7" s="92">
        <v>24.3</v>
      </c>
      <c r="J7" s="91">
        <v>224</v>
      </c>
      <c r="K7" s="38">
        <v>9.26</v>
      </c>
      <c r="L7" s="92">
        <v>174.3</v>
      </c>
      <c r="M7" s="92">
        <v>212.7</v>
      </c>
      <c r="N7" s="92" t="s">
        <v>3</v>
      </c>
      <c r="O7" s="94">
        <v>327.91</v>
      </c>
      <c r="P7" s="95">
        <v>168.86</v>
      </c>
    </row>
    <row r="8" spans="1:18" x14ac:dyDescent="0.2">
      <c r="A8" s="40" t="s">
        <v>57</v>
      </c>
      <c r="B8" s="56">
        <v>38076</v>
      </c>
      <c r="C8" s="91">
        <v>56300</v>
      </c>
      <c r="D8" s="38">
        <v>8.25</v>
      </c>
      <c r="E8" s="91">
        <v>43858</v>
      </c>
      <c r="F8" s="65"/>
      <c r="G8" s="92">
        <v>76.2</v>
      </c>
      <c r="H8" s="91">
        <v>965</v>
      </c>
      <c r="I8" s="91">
        <v>1460</v>
      </c>
      <c r="J8" s="91">
        <v>12400</v>
      </c>
      <c r="K8" s="91">
        <v>246</v>
      </c>
      <c r="L8" s="92">
        <v>186.1</v>
      </c>
      <c r="M8" s="92">
        <v>227.1</v>
      </c>
      <c r="N8" s="92" t="s">
        <v>3</v>
      </c>
      <c r="O8" s="94">
        <v>10900</v>
      </c>
      <c r="P8" s="95">
        <v>18400</v>
      </c>
    </row>
    <row r="9" spans="1:18" x14ac:dyDescent="0.2">
      <c r="A9" s="40" t="s">
        <v>56</v>
      </c>
      <c r="B9" s="56">
        <v>38076</v>
      </c>
      <c r="C9" s="91">
        <v>58000</v>
      </c>
      <c r="D9" s="38">
        <v>7.99</v>
      </c>
      <c r="E9" s="91">
        <v>46808</v>
      </c>
      <c r="F9" s="65"/>
      <c r="G9" s="92">
        <v>26.7</v>
      </c>
      <c r="H9" s="91">
        <v>970</v>
      </c>
      <c r="I9" s="91">
        <v>1480</v>
      </c>
      <c r="J9" s="91">
        <v>12500</v>
      </c>
      <c r="K9" s="91">
        <v>250</v>
      </c>
      <c r="L9" s="92">
        <v>214.7</v>
      </c>
      <c r="M9" s="92">
        <v>261.99</v>
      </c>
      <c r="N9" s="92" t="s">
        <v>3</v>
      </c>
      <c r="O9" s="94">
        <v>11200</v>
      </c>
      <c r="P9" s="95">
        <v>19000</v>
      </c>
    </row>
    <row r="10" spans="1:18" x14ac:dyDescent="0.2">
      <c r="A10" s="40" t="s">
        <v>60</v>
      </c>
      <c r="B10" s="56">
        <v>38076</v>
      </c>
      <c r="C10" s="91">
        <v>56800</v>
      </c>
      <c r="D10" s="38">
        <v>8.48</v>
      </c>
      <c r="E10" s="91">
        <v>45256</v>
      </c>
      <c r="F10" s="65"/>
      <c r="G10" s="92">
        <v>46.7</v>
      </c>
      <c r="H10" s="91">
        <v>951</v>
      </c>
      <c r="I10" s="91">
        <v>1430</v>
      </c>
      <c r="J10" s="91">
        <v>12100</v>
      </c>
      <c r="K10" s="91">
        <v>248</v>
      </c>
      <c r="L10" s="92">
        <v>215.6</v>
      </c>
      <c r="M10" s="92">
        <v>263.10000000000002</v>
      </c>
      <c r="N10" s="92" t="s">
        <v>3</v>
      </c>
      <c r="O10" s="94">
        <v>10790</v>
      </c>
      <c r="P10" s="95">
        <v>18500</v>
      </c>
    </row>
    <row r="11" spans="1:18" x14ac:dyDescent="0.2">
      <c r="A11" s="40" t="s">
        <v>59</v>
      </c>
      <c r="B11" s="56">
        <v>38076</v>
      </c>
      <c r="C11" s="91">
        <v>57300</v>
      </c>
      <c r="D11" s="38">
        <v>8.35</v>
      </c>
      <c r="E11" s="91">
        <v>45902</v>
      </c>
      <c r="F11" s="65"/>
      <c r="G11" s="92">
        <v>26.5</v>
      </c>
      <c r="H11" s="91">
        <v>955</v>
      </c>
      <c r="I11" s="91">
        <v>1440</v>
      </c>
      <c r="J11" s="91">
        <v>12200</v>
      </c>
      <c r="K11" s="91">
        <v>265</v>
      </c>
      <c r="L11" s="92">
        <v>204.4</v>
      </c>
      <c r="M11" s="92">
        <v>232.1</v>
      </c>
      <c r="N11" s="69">
        <v>8.5</v>
      </c>
      <c r="O11" s="94">
        <v>11190</v>
      </c>
      <c r="P11" s="95">
        <v>19300</v>
      </c>
    </row>
    <row r="12" spans="1:18" x14ac:dyDescent="0.2">
      <c r="A12" s="40" t="s">
        <v>63</v>
      </c>
      <c r="B12" s="56">
        <v>38076</v>
      </c>
      <c r="C12" s="91">
        <v>57200</v>
      </c>
      <c r="D12" s="38">
        <v>8.56</v>
      </c>
      <c r="E12" s="91">
        <v>46332</v>
      </c>
      <c r="F12" s="65"/>
      <c r="G12" s="92">
        <v>23.1</v>
      </c>
      <c r="H12" s="91">
        <v>934</v>
      </c>
      <c r="I12" s="91">
        <v>1410</v>
      </c>
      <c r="J12" s="91">
        <v>12000</v>
      </c>
      <c r="K12" s="91">
        <v>242</v>
      </c>
      <c r="L12" s="92">
        <v>204.2</v>
      </c>
      <c r="M12" s="92">
        <v>186.9</v>
      </c>
      <c r="N12" s="92">
        <v>30.7</v>
      </c>
      <c r="O12" s="94">
        <v>11040.24</v>
      </c>
      <c r="P12" s="95">
        <v>18700</v>
      </c>
    </row>
    <row r="13" spans="1:18" x14ac:dyDescent="0.2">
      <c r="A13" s="40" t="s">
        <v>62</v>
      </c>
      <c r="B13" s="56">
        <v>38076</v>
      </c>
      <c r="C13" s="91">
        <v>58000</v>
      </c>
      <c r="D13" s="38">
        <v>8.0399999999999991</v>
      </c>
      <c r="E13" s="91">
        <v>46180</v>
      </c>
      <c r="F13" s="65"/>
      <c r="G13" s="92">
        <v>25.9</v>
      </c>
      <c r="H13" s="91">
        <v>973</v>
      </c>
      <c r="I13" s="91">
        <v>1470</v>
      </c>
      <c r="J13" s="91">
        <v>12500</v>
      </c>
      <c r="K13" s="91">
        <v>242</v>
      </c>
      <c r="L13" s="92">
        <v>207.9</v>
      </c>
      <c r="M13" s="92">
        <v>253.7</v>
      </c>
      <c r="N13" s="92" t="s">
        <v>3</v>
      </c>
      <c r="O13" s="94">
        <v>11070</v>
      </c>
      <c r="P13" s="95">
        <v>18900</v>
      </c>
    </row>
    <row r="14" spans="1:18" x14ac:dyDescent="0.2">
      <c r="A14" s="41"/>
      <c r="E14" s="53">
        <f>AVERAGE(E8:E13)</f>
        <v>45722.666666666664</v>
      </c>
      <c r="F14" s="65"/>
      <c r="G14" s="34"/>
      <c r="H14" s="23"/>
      <c r="I14" s="23"/>
      <c r="J14" s="23"/>
      <c r="K14" s="21"/>
      <c r="L14" s="38"/>
      <c r="M14" s="38"/>
      <c r="N14" s="26"/>
      <c r="O14" s="83"/>
      <c r="P14" s="84"/>
    </row>
    <row r="15" spans="1:18" ht="13.5" thickBot="1" x14ac:dyDescent="0.25">
      <c r="A15" s="41" t="s">
        <v>20</v>
      </c>
      <c r="C15" s="24">
        <v>2</v>
      </c>
      <c r="D15" s="25"/>
      <c r="E15" s="20">
        <v>10</v>
      </c>
      <c r="F15" s="65"/>
      <c r="G15" s="39">
        <v>4</v>
      </c>
      <c r="H15" s="35">
        <v>0.03</v>
      </c>
      <c r="I15" s="35">
        <v>0.03</v>
      </c>
      <c r="J15" s="35">
        <v>0.03</v>
      </c>
      <c r="K15" s="35">
        <v>1</v>
      </c>
      <c r="L15" s="36">
        <v>1</v>
      </c>
      <c r="M15" s="37">
        <v>1</v>
      </c>
      <c r="N15" s="36">
        <v>1</v>
      </c>
      <c r="O15" s="83">
        <v>0.15</v>
      </c>
      <c r="P15" s="85">
        <v>0.04</v>
      </c>
    </row>
    <row r="16" spans="1:18" x14ac:dyDescent="0.2">
      <c r="A16" s="31" t="s">
        <v>18</v>
      </c>
      <c r="B16" s="60"/>
      <c r="C16" s="64">
        <v>38079</v>
      </c>
      <c r="D16" s="64">
        <v>38079</v>
      </c>
      <c r="E16" s="64">
        <v>38079</v>
      </c>
      <c r="F16" s="64"/>
      <c r="G16" s="64">
        <v>38079</v>
      </c>
      <c r="H16" s="64">
        <v>38089</v>
      </c>
      <c r="I16" s="64">
        <v>38089</v>
      </c>
      <c r="J16" s="64">
        <v>38089</v>
      </c>
      <c r="K16" s="64">
        <v>38089</v>
      </c>
      <c r="L16" s="64">
        <v>38079</v>
      </c>
      <c r="M16" s="64">
        <v>38079</v>
      </c>
      <c r="N16" s="64">
        <v>38079</v>
      </c>
      <c r="O16" s="64">
        <v>38084</v>
      </c>
      <c r="P16" s="117">
        <v>38084</v>
      </c>
    </row>
    <row r="17" spans="1:16" x14ac:dyDescent="0.2">
      <c r="A17" s="32" t="s">
        <v>10</v>
      </c>
      <c r="B17" s="61"/>
      <c r="C17" s="15" t="s">
        <v>25</v>
      </c>
      <c r="D17" s="15" t="s">
        <v>25</v>
      </c>
      <c r="E17" s="15" t="s">
        <v>25</v>
      </c>
      <c r="F17" s="15"/>
      <c r="G17" s="15" t="s">
        <v>25</v>
      </c>
      <c r="H17" s="15" t="s">
        <v>11</v>
      </c>
      <c r="I17" s="15" t="s">
        <v>11</v>
      </c>
      <c r="J17" s="15" t="s">
        <v>11</v>
      </c>
      <c r="K17" s="15" t="s">
        <v>11</v>
      </c>
      <c r="L17" s="15" t="s">
        <v>25</v>
      </c>
      <c r="M17" s="15" t="s">
        <v>25</v>
      </c>
      <c r="N17" s="15" t="s">
        <v>25</v>
      </c>
      <c r="O17" s="15" t="s">
        <v>29</v>
      </c>
      <c r="P17" s="115" t="s">
        <v>29</v>
      </c>
    </row>
    <row r="18" spans="1:16" ht="13.5" thickBot="1" x14ac:dyDescent="0.25">
      <c r="A18" s="33" t="s">
        <v>23</v>
      </c>
      <c r="B18" s="62"/>
      <c r="C18" s="17">
        <v>120.1</v>
      </c>
      <c r="D18" s="17">
        <v>150.1</v>
      </c>
      <c r="E18" s="17">
        <v>160.1</v>
      </c>
      <c r="F18" s="17"/>
      <c r="G18" s="17">
        <v>160.19999999999999</v>
      </c>
      <c r="H18" s="17">
        <v>200.7</v>
      </c>
      <c r="I18" s="17">
        <v>200.7</v>
      </c>
      <c r="J18" s="17">
        <v>200.7</v>
      </c>
      <c r="K18" s="17">
        <v>200.7</v>
      </c>
      <c r="L18" s="17">
        <v>310.10000000000002</v>
      </c>
      <c r="M18" s="17">
        <v>310.10000000000002</v>
      </c>
      <c r="N18" s="17">
        <v>310.10000000000002</v>
      </c>
      <c r="O18" s="17">
        <v>300</v>
      </c>
      <c r="P18" s="116">
        <v>300</v>
      </c>
    </row>
    <row r="19" spans="1:16" x14ac:dyDescent="0.2">
      <c r="A19" s="10"/>
      <c r="B19" s="63"/>
      <c r="C19" s="21"/>
      <c r="D19" s="21"/>
      <c r="E19" s="21"/>
      <c r="G19" s="21"/>
      <c r="H19" s="21"/>
      <c r="I19" s="21"/>
      <c r="J19" s="21"/>
      <c r="K19" s="21"/>
      <c r="L19" s="21"/>
      <c r="M19" s="21"/>
      <c r="N19" s="21"/>
      <c r="O19" s="21"/>
      <c r="P19" s="21"/>
    </row>
    <row r="20" spans="1:16" ht="13.5" thickBot="1" x14ac:dyDescent="0.25"/>
    <row r="21" spans="1:16" x14ac:dyDescent="0.2">
      <c r="A21" s="43"/>
      <c r="B21" s="58"/>
      <c r="C21" s="49" t="s">
        <v>27</v>
      </c>
      <c r="D21" s="49"/>
      <c r="E21" s="49" t="s">
        <v>65</v>
      </c>
      <c r="F21" s="76" t="s">
        <v>65</v>
      </c>
      <c r="G21" s="49" t="s">
        <v>68</v>
      </c>
      <c r="H21" s="49" t="s">
        <v>12</v>
      </c>
      <c r="I21" s="49" t="s">
        <v>31</v>
      </c>
      <c r="J21" s="49" t="s">
        <v>35</v>
      </c>
      <c r="K21" s="49" t="s">
        <v>26</v>
      </c>
      <c r="L21" s="49" t="s">
        <v>163</v>
      </c>
      <c r="M21" s="49" t="s">
        <v>24</v>
      </c>
      <c r="N21" s="49" t="s">
        <v>16</v>
      </c>
      <c r="O21" s="49" t="s">
        <v>53</v>
      </c>
      <c r="P21" s="76" t="s">
        <v>164</v>
      </c>
    </row>
    <row r="22" spans="1:16" ht="13.5" thickBot="1" x14ac:dyDescent="0.25">
      <c r="A22" s="44" t="s">
        <v>49</v>
      </c>
      <c r="B22" s="59" t="s">
        <v>48</v>
      </c>
      <c r="C22" s="51" t="s">
        <v>4</v>
      </c>
      <c r="D22" s="51" t="s">
        <v>43</v>
      </c>
      <c r="E22" s="51" t="s">
        <v>0</v>
      </c>
      <c r="F22" s="77" t="s">
        <v>99</v>
      </c>
      <c r="G22" s="51" t="s">
        <v>32</v>
      </c>
      <c r="H22" s="51" t="s">
        <v>32</v>
      </c>
      <c r="I22" s="51" t="s">
        <v>32</v>
      </c>
      <c r="J22" s="51" t="s">
        <v>32</v>
      </c>
      <c r="K22" s="51" t="s">
        <v>32</v>
      </c>
      <c r="L22" s="51" t="s">
        <v>113</v>
      </c>
      <c r="M22" s="51" t="s">
        <v>113</v>
      </c>
      <c r="N22" s="51" t="s">
        <v>113</v>
      </c>
      <c r="O22" s="51" t="s">
        <v>113</v>
      </c>
      <c r="P22" s="77" t="s">
        <v>113</v>
      </c>
    </row>
    <row r="23" spans="1:16" x14ac:dyDescent="0.2">
      <c r="A23" s="40" t="s">
        <v>7</v>
      </c>
      <c r="B23" s="56">
        <v>38153</v>
      </c>
      <c r="C23" s="91">
        <v>2770</v>
      </c>
      <c r="D23" s="38">
        <v>7.94</v>
      </c>
      <c r="E23" s="91">
        <v>1750</v>
      </c>
      <c r="G23" s="92">
        <v>359.29</v>
      </c>
      <c r="H23" s="91">
        <v>142</v>
      </c>
      <c r="I23" s="92">
        <v>75</v>
      </c>
      <c r="J23" s="91">
        <v>342</v>
      </c>
      <c r="K23" s="92">
        <v>10.3</v>
      </c>
      <c r="L23" s="91">
        <v>201.2</v>
      </c>
      <c r="M23" s="92">
        <v>245.6</v>
      </c>
      <c r="N23" s="92" t="s">
        <v>3</v>
      </c>
      <c r="O23" s="94">
        <v>584</v>
      </c>
      <c r="P23" s="95">
        <v>382</v>
      </c>
    </row>
    <row r="24" spans="1:16" x14ac:dyDescent="0.2">
      <c r="A24" s="40" t="s">
        <v>36</v>
      </c>
      <c r="B24" s="56">
        <v>38153</v>
      </c>
      <c r="C24" s="91">
        <v>3330</v>
      </c>
      <c r="D24" s="38">
        <v>7.92</v>
      </c>
      <c r="E24" s="91">
        <v>2060</v>
      </c>
      <c r="G24" s="92">
        <v>200.9</v>
      </c>
      <c r="H24" s="91">
        <v>146</v>
      </c>
      <c r="I24" s="92">
        <v>72.099999999999994</v>
      </c>
      <c r="J24" s="91">
        <v>433</v>
      </c>
      <c r="K24" s="92">
        <v>13.5</v>
      </c>
      <c r="L24" s="92">
        <v>214.5</v>
      </c>
      <c r="M24" s="92">
        <v>261.8</v>
      </c>
      <c r="N24" s="92" t="s">
        <v>3</v>
      </c>
      <c r="O24" s="94">
        <v>539</v>
      </c>
      <c r="P24" s="95">
        <v>594</v>
      </c>
    </row>
    <row r="25" spans="1:16" x14ac:dyDescent="0.2">
      <c r="A25" s="40" t="s">
        <v>72</v>
      </c>
      <c r="B25" s="56">
        <v>38153</v>
      </c>
      <c r="C25" s="91">
        <v>1890</v>
      </c>
      <c r="D25" s="38">
        <v>7.78</v>
      </c>
      <c r="E25" s="91">
        <v>1250</v>
      </c>
      <c r="G25" s="92">
        <v>80.5</v>
      </c>
      <c r="H25" s="92">
        <v>97.4</v>
      </c>
      <c r="I25" s="92">
        <v>26.6</v>
      </c>
      <c r="J25" s="91">
        <v>247</v>
      </c>
      <c r="K25" s="92">
        <v>10.1</v>
      </c>
      <c r="L25" s="92">
        <v>180.04</v>
      </c>
      <c r="M25" s="92">
        <v>219.7</v>
      </c>
      <c r="N25" s="92" t="s">
        <v>3</v>
      </c>
      <c r="O25" s="94">
        <v>378</v>
      </c>
      <c r="P25" s="95">
        <v>184</v>
      </c>
    </row>
    <row r="26" spans="1:16" x14ac:dyDescent="0.2">
      <c r="A26" s="40" t="s">
        <v>57</v>
      </c>
      <c r="B26" s="56">
        <v>38153</v>
      </c>
      <c r="C26" s="91">
        <v>55700</v>
      </c>
      <c r="D26" s="38">
        <v>8.84</v>
      </c>
      <c r="E26" s="91">
        <v>43550</v>
      </c>
      <c r="G26" s="92">
        <v>53.98</v>
      </c>
      <c r="H26" s="91">
        <v>979</v>
      </c>
      <c r="I26" s="91">
        <v>1510</v>
      </c>
      <c r="J26" s="91">
        <v>12800</v>
      </c>
      <c r="K26" s="91">
        <v>271</v>
      </c>
      <c r="L26" s="92">
        <v>204.1</v>
      </c>
      <c r="M26" s="92">
        <v>119.6</v>
      </c>
      <c r="N26" s="92">
        <v>63.7</v>
      </c>
      <c r="O26" s="94">
        <v>10170</v>
      </c>
      <c r="P26" s="95">
        <v>18200</v>
      </c>
    </row>
    <row r="27" spans="1:16" x14ac:dyDescent="0.2">
      <c r="A27" s="40" t="s">
        <v>56</v>
      </c>
      <c r="B27" s="56">
        <v>38153</v>
      </c>
      <c r="C27" s="91">
        <v>57000</v>
      </c>
      <c r="D27" s="38">
        <v>8.08</v>
      </c>
      <c r="E27" s="91">
        <v>44880</v>
      </c>
      <c r="G27" s="92">
        <v>80.55</v>
      </c>
      <c r="H27" s="91">
        <v>996</v>
      </c>
      <c r="I27" s="91">
        <v>1520</v>
      </c>
      <c r="J27" s="91">
        <v>12900</v>
      </c>
      <c r="K27" s="91">
        <v>272</v>
      </c>
      <c r="L27" s="92">
        <v>217.7</v>
      </c>
      <c r="M27" s="92">
        <v>265.7</v>
      </c>
      <c r="N27" s="92" t="s">
        <v>3</v>
      </c>
      <c r="O27" s="94">
        <v>10250</v>
      </c>
      <c r="P27" s="95">
        <v>18900</v>
      </c>
    </row>
    <row r="28" spans="1:16" x14ac:dyDescent="0.2">
      <c r="A28" s="40" t="s">
        <v>60</v>
      </c>
      <c r="B28" s="56">
        <v>38153</v>
      </c>
      <c r="C28" s="91">
        <v>57900</v>
      </c>
      <c r="D28" s="38">
        <v>8.76</v>
      </c>
      <c r="E28" s="91">
        <v>46020</v>
      </c>
      <c r="G28" s="92">
        <v>31.8</v>
      </c>
      <c r="H28" s="91">
        <v>1010</v>
      </c>
      <c r="I28" s="91">
        <v>1530</v>
      </c>
      <c r="J28" s="91">
        <v>13000</v>
      </c>
      <c r="K28" s="91">
        <v>276</v>
      </c>
      <c r="L28" s="92">
        <v>207.98</v>
      </c>
      <c r="M28" s="92">
        <v>141.80000000000001</v>
      </c>
      <c r="N28" s="92">
        <v>55.1</v>
      </c>
      <c r="O28" s="94">
        <v>10360</v>
      </c>
      <c r="P28" s="95">
        <v>18600</v>
      </c>
    </row>
    <row r="29" spans="1:16" x14ac:dyDescent="0.2">
      <c r="A29" s="40" t="s">
        <v>59</v>
      </c>
      <c r="B29" s="56">
        <v>38153</v>
      </c>
      <c r="C29" s="91">
        <v>57700</v>
      </c>
      <c r="D29" s="38">
        <v>8.32</v>
      </c>
      <c r="E29" s="91">
        <v>46010</v>
      </c>
      <c r="G29" s="92">
        <v>70.599999999999994</v>
      </c>
      <c r="H29" s="91">
        <v>998</v>
      </c>
      <c r="I29" s="91">
        <v>1520</v>
      </c>
      <c r="J29" s="91">
        <v>12900</v>
      </c>
      <c r="K29" s="91">
        <v>273</v>
      </c>
      <c r="L29" s="92">
        <v>211.5</v>
      </c>
      <c r="M29" s="92">
        <v>258.12</v>
      </c>
      <c r="N29" s="92" t="s">
        <v>3</v>
      </c>
      <c r="O29" s="94">
        <v>10290</v>
      </c>
      <c r="P29" s="95">
        <v>18500</v>
      </c>
    </row>
    <row r="30" spans="1:16" x14ac:dyDescent="0.2">
      <c r="A30" s="40" t="s">
        <v>63</v>
      </c>
      <c r="B30" s="56">
        <v>38153</v>
      </c>
      <c r="C30" s="91">
        <v>57900</v>
      </c>
      <c r="D30" s="38">
        <v>8.57</v>
      </c>
      <c r="E30" s="91">
        <v>45230</v>
      </c>
      <c r="G30" s="92">
        <v>26.69</v>
      </c>
      <c r="H30" s="91">
        <v>1010</v>
      </c>
      <c r="I30" s="91">
        <v>1520</v>
      </c>
      <c r="J30" s="91">
        <v>12900</v>
      </c>
      <c r="K30" s="91">
        <v>272</v>
      </c>
      <c r="L30" s="92">
        <v>206.52</v>
      </c>
      <c r="M30" s="92">
        <v>181.6</v>
      </c>
      <c r="N30" s="92">
        <v>34.6</v>
      </c>
      <c r="O30" s="94">
        <v>10310</v>
      </c>
      <c r="P30" s="95">
        <v>18500</v>
      </c>
    </row>
    <row r="31" spans="1:16" x14ac:dyDescent="0.2">
      <c r="A31" s="40" t="s">
        <v>62</v>
      </c>
      <c r="B31" s="56">
        <v>38153</v>
      </c>
      <c r="C31" s="91">
        <v>57600</v>
      </c>
      <c r="D31" s="38">
        <v>8.23</v>
      </c>
      <c r="E31" s="91">
        <v>46930</v>
      </c>
      <c r="G31" s="92">
        <v>271.25</v>
      </c>
      <c r="H31" s="91">
        <v>1000</v>
      </c>
      <c r="I31" s="91">
        <v>1520</v>
      </c>
      <c r="J31" s="91">
        <v>12900</v>
      </c>
      <c r="K31" s="91">
        <v>273</v>
      </c>
      <c r="L31" s="92">
        <v>215.04</v>
      </c>
      <c r="M31" s="92">
        <v>262.43</v>
      </c>
      <c r="N31" s="92" t="s">
        <v>3</v>
      </c>
      <c r="O31" s="94">
        <v>10360</v>
      </c>
      <c r="P31" s="95">
        <v>18500</v>
      </c>
    </row>
    <row r="32" spans="1:16" x14ac:dyDescent="0.2">
      <c r="A32" s="41"/>
      <c r="E32" s="53">
        <f>AVERAGE(E26:E31)</f>
        <v>45436.666666666664</v>
      </c>
      <c r="G32" s="34"/>
      <c r="H32" s="23"/>
      <c r="I32" s="23"/>
      <c r="J32" s="23"/>
      <c r="K32" s="21"/>
      <c r="L32" s="38"/>
      <c r="M32" s="38"/>
      <c r="N32" s="26"/>
      <c r="O32" s="26"/>
      <c r="P32" s="95"/>
    </row>
    <row r="33" spans="1:16" ht="13.5" thickBot="1" x14ac:dyDescent="0.25">
      <c r="A33" s="41" t="s">
        <v>20</v>
      </c>
      <c r="C33" s="24">
        <v>2</v>
      </c>
      <c r="D33" s="25"/>
      <c r="E33" s="20">
        <v>10</v>
      </c>
      <c r="G33" s="39">
        <v>4</v>
      </c>
      <c r="H33" s="35">
        <v>0.03</v>
      </c>
      <c r="I33" s="35">
        <v>0.03</v>
      </c>
      <c r="J33" s="35">
        <v>0.03</v>
      </c>
      <c r="K33" s="35">
        <v>1</v>
      </c>
      <c r="L33" s="36">
        <v>1</v>
      </c>
      <c r="M33" s="37">
        <v>1</v>
      </c>
      <c r="N33" s="36">
        <v>1</v>
      </c>
      <c r="O33" s="26">
        <v>0.15</v>
      </c>
      <c r="P33" s="113">
        <v>0.04</v>
      </c>
    </row>
    <row r="34" spans="1:16" x14ac:dyDescent="0.2">
      <c r="A34" s="31" t="s">
        <v>18</v>
      </c>
      <c r="B34" s="60"/>
      <c r="C34" s="64">
        <v>38156</v>
      </c>
      <c r="D34" s="64">
        <v>38156</v>
      </c>
      <c r="E34" s="64">
        <v>38156</v>
      </c>
      <c r="F34" s="64"/>
      <c r="G34" s="64">
        <v>38156</v>
      </c>
      <c r="H34" s="64">
        <v>38176</v>
      </c>
      <c r="I34" s="64">
        <v>38176</v>
      </c>
      <c r="J34" s="64">
        <v>38176</v>
      </c>
      <c r="K34" s="64">
        <v>38176</v>
      </c>
      <c r="L34" s="64">
        <v>38156</v>
      </c>
      <c r="M34" s="64">
        <v>38156</v>
      </c>
      <c r="N34" s="64">
        <v>38156</v>
      </c>
      <c r="O34" s="64">
        <v>38169</v>
      </c>
      <c r="P34" s="117">
        <v>38169</v>
      </c>
    </row>
    <row r="35" spans="1:16" x14ac:dyDescent="0.2">
      <c r="A35" s="32" t="s">
        <v>10</v>
      </c>
      <c r="B35" s="61"/>
      <c r="C35" s="15" t="s">
        <v>25</v>
      </c>
      <c r="D35" s="15" t="s">
        <v>25</v>
      </c>
      <c r="E35" s="15" t="s">
        <v>25</v>
      </c>
      <c r="F35" s="15"/>
      <c r="G35" s="15" t="s">
        <v>25</v>
      </c>
      <c r="H35" s="15" t="s">
        <v>11</v>
      </c>
      <c r="I35" s="15" t="s">
        <v>11</v>
      </c>
      <c r="J35" s="15" t="s">
        <v>11</v>
      </c>
      <c r="K35" s="15" t="s">
        <v>11</v>
      </c>
      <c r="L35" s="15" t="s">
        <v>25</v>
      </c>
      <c r="M35" s="15" t="s">
        <v>25</v>
      </c>
      <c r="N35" s="15" t="s">
        <v>25</v>
      </c>
      <c r="O35" s="15" t="s">
        <v>29</v>
      </c>
      <c r="P35" s="115" t="s">
        <v>29</v>
      </c>
    </row>
    <row r="36" spans="1:16" ht="13.5" thickBot="1" x14ac:dyDescent="0.25">
      <c r="A36" s="33" t="s">
        <v>23</v>
      </c>
      <c r="B36" s="62"/>
      <c r="C36" s="17">
        <v>120.1</v>
      </c>
      <c r="D36" s="17">
        <v>150.1</v>
      </c>
      <c r="E36" s="17">
        <v>160.1</v>
      </c>
      <c r="F36" s="17"/>
      <c r="G36" s="17">
        <v>160.19999999999999</v>
      </c>
      <c r="H36" s="17">
        <v>200.7</v>
      </c>
      <c r="I36" s="17">
        <v>200.7</v>
      </c>
      <c r="J36" s="17">
        <v>200.7</v>
      </c>
      <c r="K36" s="17">
        <v>200.7</v>
      </c>
      <c r="L36" s="17">
        <v>310.10000000000002</v>
      </c>
      <c r="M36" s="17">
        <v>310.10000000000002</v>
      </c>
      <c r="N36" s="17">
        <v>310.10000000000002</v>
      </c>
      <c r="O36" s="17">
        <v>300</v>
      </c>
      <c r="P36" s="116">
        <v>300</v>
      </c>
    </row>
    <row r="37" spans="1:16" x14ac:dyDescent="0.2">
      <c r="A37" s="10"/>
      <c r="B37" s="63"/>
      <c r="C37" s="10"/>
      <c r="D37" s="10"/>
      <c r="E37" s="10"/>
      <c r="G37" s="10"/>
      <c r="H37" s="10"/>
      <c r="I37" s="10"/>
      <c r="J37" s="10"/>
      <c r="K37" s="10"/>
      <c r="L37" s="10"/>
      <c r="M37" s="10"/>
      <c r="N37" s="10"/>
      <c r="O37" s="10"/>
      <c r="P37" s="10"/>
    </row>
    <row r="38" spans="1:16" ht="13.5" thickBot="1" x14ac:dyDescent="0.25"/>
    <row r="39" spans="1:16" x14ac:dyDescent="0.2">
      <c r="A39" s="43"/>
      <c r="B39" s="58"/>
      <c r="C39" s="49" t="s">
        <v>27</v>
      </c>
      <c r="D39" s="49"/>
      <c r="E39" s="49" t="s">
        <v>65</v>
      </c>
      <c r="F39" s="76" t="s">
        <v>65</v>
      </c>
      <c r="G39" s="49" t="s">
        <v>68</v>
      </c>
      <c r="H39" s="49" t="s">
        <v>12</v>
      </c>
      <c r="I39" s="49" t="s">
        <v>31</v>
      </c>
      <c r="J39" s="49" t="s">
        <v>35</v>
      </c>
      <c r="K39" s="49" t="s">
        <v>26</v>
      </c>
      <c r="L39" s="49" t="s">
        <v>163</v>
      </c>
      <c r="M39" s="49" t="s">
        <v>24</v>
      </c>
      <c r="N39" s="49" t="s">
        <v>16</v>
      </c>
      <c r="O39" s="49" t="s">
        <v>53</v>
      </c>
      <c r="P39" s="76" t="s">
        <v>164</v>
      </c>
    </row>
    <row r="40" spans="1:16" ht="13.5" thickBot="1" x14ac:dyDescent="0.25">
      <c r="A40" s="44" t="s">
        <v>49</v>
      </c>
      <c r="B40" s="59" t="s">
        <v>48</v>
      </c>
      <c r="C40" s="51" t="s">
        <v>4</v>
      </c>
      <c r="D40" s="51" t="s">
        <v>43</v>
      </c>
      <c r="E40" s="51" t="s">
        <v>32</v>
      </c>
      <c r="F40" s="77" t="s">
        <v>99</v>
      </c>
      <c r="G40" s="51" t="s">
        <v>32</v>
      </c>
      <c r="H40" s="51" t="s">
        <v>32</v>
      </c>
      <c r="I40" s="51" t="s">
        <v>32</v>
      </c>
      <c r="J40" s="51" t="s">
        <v>32</v>
      </c>
      <c r="K40" s="51" t="s">
        <v>32</v>
      </c>
      <c r="L40" s="51" t="s">
        <v>113</v>
      </c>
      <c r="M40" s="51" t="s">
        <v>113</v>
      </c>
      <c r="N40" s="51" t="s">
        <v>113</v>
      </c>
      <c r="O40" s="51" t="s">
        <v>113</v>
      </c>
      <c r="P40" s="77" t="s">
        <v>113</v>
      </c>
    </row>
    <row r="41" spans="1:16" x14ac:dyDescent="0.2">
      <c r="A41" s="40" t="s">
        <v>7</v>
      </c>
      <c r="B41" s="56">
        <v>38257</v>
      </c>
      <c r="C41" s="91">
        <v>3110</v>
      </c>
      <c r="D41" s="38">
        <v>8.17</v>
      </c>
      <c r="E41" s="91">
        <v>1882</v>
      </c>
      <c r="G41" s="92">
        <v>374.7</v>
      </c>
      <c r="H41" s="91">
        <v>173</v>
      </c>
      <c r="I41" s="92">
        <v>76.5</v>
      </c>
      <c r="J41" s="91">
        <v>427</v>
      </c>
      <c r="K41" s="92">
        <v>10.7</v>
      </c>
      <c r="L41" s="92">
        <v>202</v>
      </c>
      <c r="M41" s="93">
        <v>246.9</v>
      </c>
      <c r="N41" s="92" t="s">
        <v>3</v>
      </c>
      <c r="O41" s="94">
        <v>670</v>
      </c>
      <c r="P41" s="95">
        <v>440</v>
      </c>
    </row>
    <row r="42" spans="1:16" x14ac:dyDescent="0.2">
      <c r="A42" s="40" t="s">
        <v>36</v>
      </c>
      <c r="B42" s="56">
        <v>38257</v>
      </c>
      <c r="C42" s="91">
        <v>4170</v>
      </c>
      <c r="D42" s="38">
        <v>7.8</v>
      </c>
      <c r="E42" s="91">
        <v>2690</v>
      </c>
      <c r="G42" s="92">
        <v>273.7</v>
      </c>
      <c r="H42" s="91">
        <v>187</v>
      </c>
      <c r="I42" s="92">
        <v>73.900000000000006</v>
      </c>
      <c r="J42" s="91">
        <v>636</v>
      </c>
      <c r="K42" s="92">
        <v>18.2</v>
      </c>
      <c r="L42" s="92">
        <v>230</v>
      </c>
      <c r="M42" s="92">
        <v>279.10000000000002</v>
      </c>
      <c r="N42" s="92" t="s">
        <v>3</v>
      </c>
      <c r="O42" s="94">
        <v>630</v>
      </c>
      <c r="P42" s="95">
        <v>820</v>
      </c>
    </row>
    <row r="43" spans="1:16" x14ac:dyDescent="0.2">
      <c r="A43" s="40" t="s">
        <v>72</v>
      </c>
      <c r="B43" s="56">
        <v>38257</v>
      </c>
      <c r="C43" s="91">
        <v>2040</v>
      </c>
      <c r="D43" s="38">
        <v>7.92</v>
      </c>
      <c r="E43" s="91">
        <v>1212</v>
      </c>
      <c r="G43" s="92">
        <v>72.7</v>
      </c>
      <c r="H43" s="91">
        <v>115</v>
      </c>
      <c r="I43" s="92">
        <v>26.2</v>
      </c>
      <c r="J43" s="91">
        <v>253</v>
      </c>
      <c r="K43" s="92">
        <v>11.4</v>
      </c>
      <c r="L43" s="92">
        <v>173</v>
      </c>
      <c r="M43" s="92">
        <v>211.2</v>
      </c>
      <c r="N43" s="92" t="s">
        <v>3</v>
      </c>
      <c r="O43" s="94">
        <v>430</v>
      </c>
      <c r="P43" s="95">
        <v>200</v>
      </c>
    </row>
    <row r="44" spans="1:16" x14ac:dyDescent="0.2">
      <c r="A44" s="40" t="s">
        <v>57</v>
      </c>
      <c r="B44" s="56">
        <v>38257</v>
      </c>
      <c r="C44" s="91">
        <v>59000</v>
      </c>
      <c r="D44" s="38">
        <v>8.31</v>
      </c>
      <c r="E44" s="91">
        <v>46210</v>
      </c>
      <c r="G44" s="92">
        <v>75.5</v>
      </c>
      <c r="H44" s="91">
        <v>1100</v>
      </c>
      <c r="I44" s="91">
        <v>1350</v>
      </c>
      <c r="J44" s="91">
        <v>14300</v>
      </c>
      <c r="K44" s="91">
        <v>308</v>
      </c>
      <c r="L44" s="92">
        <v>210</v>
      </c>
      <c r="M44" s="92">
        <v>255.9</v>
      </c>
      <c r="N44" s="92" t="s">
        <v>3</v>
      </c>
      <c r="O44" s="94">
        <v>10770</v>
      </c>
      <c r="P44" s="95">
        <v>19510</v>
      </c>
    </row>
    <row r="45" spans="1:16" x14ac:dyDescent="0.2">
      <c r="A45" s="40" t="s">
        <v>56</v>
      </c>
      <c r="B45" s="56">
        <v>38257</v>
      </c>
      <c r="C45" s="91">
        <v>59300</v>
      </c>
      <c r="D45" s="38">
        <v>8.33</v>
      </c>
      <c r="E45" s="91">
        <v>46230</v>
      </c>
      <c r="G45" s="92">
        <v>25.5</v>
      </c>
      <c r="H45" s="91">
        <v>1110</v>
      </c>
      <c r="I45" s="91">
        <v>1350</v>
      </c>
      <c r="J45" s="91">
        <v>14400</v>
      </c>
      <c r="K45" s="91">
        <v>310</v>
      </c>
      <c r="L45" s="92">
        <v>211</v>
      </c>
      <c r="M45" s="92">
        <v>243.5</v>
      </c>
      <c r="N45" s="69">
        <v>6.78</v>
      </c>
      <c r="O45" s="94">
        <v>10660</v>
      </c>
      <c r="P45" s="95">
        <v>19530</v>
      </c>
    </row>
    <row r="46" spans="1:16" x14ac:dyDescent="0.2">
      <c r="A46" s="40" t="s">
        <v>60</v>
      </c>
      <c r="B46" s="56">
        <v>38257</v>
      </c>
      <c r="C46" s="91">
        <v>59400</v>
      </c>
      <c r="D46" s="38">
        <v>8.24</v>
      </c>
      <c r="E46" s="91">
        <v>46250</v>
      </c>
      <c r="G46" s="92">
        <v>48.3</v>
      </c>
      <c r="H46" s="91">
        <v>1100</v>
      </c>
      <c r="I46" s="91">
        <v>1340</v>
      </c>
      <c r="J46" s="91">
        <v>14300</v>
      </c>
      <c r="K46" s="91">
        <v>312</v>
      </c>
      <c r="L46" s="92">
        <v>213</v>
      </c>
      <c r="M46" s="92">
        <v>259.3</v>
      </c>
      <c r="N46" s="92" t="s">
        <v>3</v>
      </c>
      <c r="O46" s="94">
        <v>10660</v>
      </c>
      <c r="P46" s="95">
        <v>19460</v>
      </c>
    </row>
    <row r="47" spans="1:16" x14ac:dyDescent="0.2">
      <c r="A47" s="40" t="s">
        <v>59</v>
      </c>
      <c r="B47" s="56">
        <v>38257</v>
      </c>
      <c r="C47" s="91">
        <v>59500</v>
      </c>
      <c r="D47" s="38">
        <v>8.34</v>
      </c>
      <c r="E47" s="91">
        <v>46260</v>
      </c>
      <c r="G47" s="92">
        <v>26.7</v>
      </c>
      <c r="H47" s="91">
        <v>1100</v>
      </c>
      <c r="I47" s="91">
        <v>1340</v>
      </c>
      <c r="J47" s="91">
        <v>14300</v>
      </c>
      <c r="K47" s="91">
        <v>311</v>
      </c>
      <c r="L47" s="92">
        <v>209</v>
      </c>
      <c r="M47" s="92">
        <v>238.4</v>
      </c>
      <c r="N47" s="69">
        <v>8.1300000000000008</v>
      </c>
      <c r="O47" s="94">
        <v>10720</v>
      </c>
      <c r="P47" s="95">
        <v>19570</v>
      </c>
    </row>
    <row r="48" spans="1:16" x14ac:dyDescent="0.2">
      <c r="A48" s="40" t="s">
        <v>63</v>
      </c>
      <c r="B48" s="56">
        <v>38257</v>
      </c>
      <c r="C48" s="91">
        <v>59500</v>
      </c>
      <c r="D48" s="38">
        <v>8.39</v>
      </c>
      <c r="E48" s="91">
        <v>46270</v>
      </c>
      <c r="G48" s="92">
        <v>23.8</v>
      </c>
      <c r="H48" s="91">
        <v>1090</v>
      </c>
      <c r="I48" s="91">
        <v>1340</v>
      </c>
      <c r="J48" s="91">
        <v>14400</v>
      </c>
      <c r="K48" s="91">
        <v>308</v>
      </c>
      <c r="L48" s="92">
        <v>209.4</v>
      </c>
      <c r="M48" s="92">
        <v>227.4</v>
      </c>
      <c r="N48" s="92">
        <v>13.87</v>
      </c>
      <c r="O48" s="94">
        <v>10700</v>
      </c>
      <c r="P48" s="95">
        <v>19340</v>
      </c>
    </row>
    <row r="49" spans="1:16" x14ac:dyDescent="0.2">
      <c r="A49" s="40" t="s">
        <v>62</v>
      </c>
      <c r="B49" s="56">
        <v>38257</v>
      </c>
      <c r="C49" s="91">
        <v>59600</v>
      </c>
      <c r="D49" s="38">
        <v>8.35</v>
      </c>
      <c r="E49" s="91">
        <v>46290</v>
      </c>
      <c r="G49" s="92">
        <v>25.3</v>
      </c>
      <c r="H49" s="91">
        <v>1040</v>
      </c>
      <c r="I49" s="91">
        <v>1340</v>
      </c>
      <c r="J49" s="91">
        <v>14400</v>
      </c>
      <c r="K49" s="91">
        <v>311</v>
      </c>
      <c r="L49" s="92">
        <v>209.6</v>
      </c>
      <c r="M49" s="92">
        <v>237.7</v>
      </c>
      <c r="N49" s="69">
        <v>8.9</v>
      </c>
      <c r="O49" s="94">
        <v>10660</v>
      </c>
      <c r="P49" s="95">
        <v>19400</v>
      </c>
    </row>
    <row r="50" spans="1:16" x14ac:dyDescent="0.2">
      <c r="A50" s="41"/>
      <c r="C50" s="27"/>
      <c r="D50" s="27"/>
      <c r="E50" s="20">
        <f>AVERAGE(E44:E49)</f>
        <v>46251.666666666664</v>
      </c>
      <c r="G50" s="20"/>
      <c r="H50" s="20"/>
      <c r="I50" s="50"/>
      <c r="J50" s="50"/>
      <c r="K50" s="50"/>
      <c r="L50" s="50"/>
      <c r="M50" s="19"/>
      <c r="N50" s="27"/>
      <c r="O50" s="24"/>
      <c r="P50" s="95"/>
    </row>
    <row r="51" spans="1:16" ht="13.5" thickBot="1" x14ac:dyDescent="0.25">
      <c r="A51" s="41" t="s">
        <v>20</v>
      </c>
      <c r="C51" s="24">
        <v>2</v>
      </c>
      <c r="D51" s="25"/>
      <c r="E51" s="20">
        <v>10</v>
      </c>
      <c r="G51" s="39">
        <v>4</v>
      </c>
      <c r="H51" s="35">
        <v>0.03</v>
      </c>
      <c r="I51" s="35">
        <v>0.03</v>
      </c>
      <c r="J51" s="35">
        <v>0.03</v>
      </c>
      <c r="K51" s="35">
        <v>1</v>
      </c>
      <c r="L51" s="36">
        <v>1</v>
      </c>
      <c r="M51" s="37">
        <v>1</v>
      </c>
      <c r="N51" s="36">
        <v>1</v>
      </c>
      <c r="O51" s="26">
        <v>0.15</v>
      </c>
      <c r="P51" s="113">
        <v>0.04</v>
      </c>
    </row>
    <row r="52" spans="1:16" x14ac:dyDescent="0.2">
      <c r="A52" s="31" t="s">
        <v>18</v>
      </c>
      <c r="B52" s="60"/>
      <c r="C52" s="14">
        <v>38264</v>
      </c>
      <c r="D52" s="14">
        <v>38264</v>
      </c>
      <c r="E52" s="14">
        <v>38264</v>
      </c>
      <c r="F52" s="64"/>
      <c r="G52" s="14">
        <v>38264</v>
      </c>
      <c r="H52" s="14">
        <v>38278</v>
      </c>
      <c r="I52" s="14">
        <v>38278</v>
      </c>
      <c r="J52" s="14">
        <v>38278</v>
      </c>
      <c r="K52" s="14">
        <v>38278</v>
      </c>
      <c r="L52" s="14">
        <v>38264</v>
      </c>
      <c r="M52" s="14">
        <v>38264</v>
      </c>
      <c r="N52" s="14">
        <v>38264</v>
      </c>
      <c r="O52" s="14">
        <v>38264</v>
      </c>
      <c r="P52" s="114">
        <v>38264</v>
      </c>
    </row>
    <row r="53" spans="1:16" x14ac:dyDescent="0.2">
      <c r="A53" s="32" t="s">
        <v>10</v>
      </c>
      <c r="B53" s="61"/>
      <c r="C53" s="15" t="s">
        <v>25</v>
      </c>
      <c r="D53" s="15" t="s">
        <v>25</v>
      </c>
      <c r="E53" s="15" t="s">
        <v>25</v>
      </c>
      <c r="F53" s="15"/>
      <c r="G53" s="15" t="s">
        <v>25</v>
      </c>
      <c r="H53" s="15" t="s">
        <v>11</v>
      </c>
      <c r="I53" s="15" t="s">
        <v>11</v>
      </c>
      <c r="J53" s="15" t="s">
        <v>11</v>
      </c>
      <c r="K53" s="15" t="s">
        <v>11</v>
      </c>
      <c r="L53" s="15" t="s">
        <v>25</v>
      </c>
      <c r="M53" s="15" t="s">
        <v>25</v>
      </c>
      <c r="N53" s="15" t="s">
        <v>25</v>
      </c>
      <c r="O53" s="15" t="s">
        <v>29</v>
      </c>
      <c r="P53" s="115" t="s">
        <v>29</v>
      </c>
    </row>
    <row r="54" spans="1:16" ht="13.5" thickBot="1" x14ac:dyDescent="0.25">
      <c r="A54" s="33" t="s">
        <v>23</v>
      </c>
      <c r="B54" s="62"/>
      <c r="C54" s="17">
        <v>120.1</v>
      </c>
      <c r="D54" s="17">
        <v>150.1</v>
      </c>
      <c r="E54" s="17">
        <v>160.1</v>
      </c>
      <c r="F54" s="17"/>
      <c r="G54" s="17">
        <v>160.19999999999999</v>
      </c>
      <c r="H54" s="17">
        <v>200.7</v>
      </c>
      <c r="I54" s="17">
        <v>200.7</v>
      </c>
      <c r="J54" s="17">
        <v>200.7</v>
      </c>
      <c r="K54" s="17">
        <v>200.7</v>
      </c>
      <c r="L54" s="17">
        <v>310.10000000000002</v>
      </c>
      <c r="M54" s="17">
        <v>310.10000000000002</v>
      </c>
      <c r="N54" s="17">
        <v>310.10000000000002</v>
      </c>
      <c r="O54" s="17">
        <v>300</v>
      </c>
      <c r="P54" s="116">
        <v>300</v>
      </c>
    </row>
    <row r="55" spans="1:16" x14ac:dyDescent="0.2">
      <c r="B55"/>
    </row>
    <row r="57" spans="1:16" ht="13.5" thickBot="1" x14ac:dyDescent="0.25"/>
    <row r="58" spans="1:16" x14ac:dyDescent="0.2">
      <c r="A58" s="43" t="s">
        <v>79</v>
      </c>
      <c r="B58" s="58"/>
      <c r="C58" s="49" t="s">
        <v>27</v>
      </c>
      <c r="D58" s="49"/>
      <c r="E58" s="49" t="s">
        <v>65</v>
      </c>
      <c r="F58" s="76" t="s">
        <v>65</v>
      </c>
      <c r="G58" s="49" t="s">
        <v>68</v>
      </c>
      <c r="H58" s="49" t="s">
        <v>12</v>
      </c>
      <c r="I58" s="49" t="s">
        <v>31</v>
      </c>
      <c r="J58" s="49" t="s">
        <v>35</v>
      </c>
      <c r="K58" s="49" t="s">
        <v>26</v>
      </c>
      <c r="L58" s="49" t="s">
        <v>163</v>
      </c>
      <c r="M58" s="49" t="s">
        <v>24</v>
      </c>
      <c r="N58" s="49" t="s">
        <v>16</v>
      </c>
      <c r="O58" s="49" t="s">
        <v>53</v>
      </c>
      <c r="P58" s="76" t="s">
        <v>164</v>
      </c>
    </row>
    <row r="59" spans="1:16" ht="13.5" thickBot="1" x14ac:dyDescent="0.25">
      <c r="A59" s="44" t="s">
        <v>49</v>
      </c>
      <c r="B59" s="59" t="s">
        <v>48</v>
      </c>
      <c r="C59" s="51" t="s">
        <v>4</v>
      </c>
      <c r="D59" s="51" t="s">
        <v>43</v>
      </c>
      <c r="E59" s="51" t="s">
        <v>32</v>
      </c>
      <c r="F59" s="77" t="s">
        <v>99</v>
      </c>
      <c r="G59" s="51" t="s">
        <v>32</v>
      </c>
      <c r="H59" s="51" t="s">
        <v>32</v>
      </c>
      <c r="I59" s="51" t="s">
        <v>32</v>
      </c>
      <c r="J59" s="51" t="s">
        <v>32</v>
      </c>
      <c r="K59" s="51" t="s">
        <v>32</v>
      </c>
      <c r="L59" s="51" t="s">
        <v>113</v>
      </c>
      <c r="M59" s="51" t="s">
        <v>113</v>
      </c>
      <c r="N59" s="51" t="s">
        <v>113</v>
      </c>
      <c r="O59" s="51" t="s">
        <v>113</v>
      </c>
      <c r="P59" s="77" t="s">
        <v>113</v>
      </c>
    </row>
    <row r="60" spans="1:16" x14ac:dyDescent="0.2">
      <c r="A60" s="120" t="s">
        <v>7</v>
      </c>
      <c r="B60" s="101">
        <v>38392</v>
      </c>
      <c r="C60">
        <v>3020</v>
      </c>
      <c r="D60">
        <v>8.1</v>
      </c>
      <c r="E60">
        <v>2050</v>
      </c>
      <c r="G60" s="123">
        <v>55.999999999999943</v>
      </c>
      <c r="H60">
        <v>152</v>
      </c>
      <c r="I60">
        <v>82</v>
      </c>
      <c r="J60">
        <v>374</v>
      </c>
      <c r="K60">
        <v>8.6</v>
      </c>
      <c r="L60">
        <v>207</v>
      </c>
      <c r="M60">
        <v>252</v>
      </c>
      <c r="N60" s="92" t="s">
        <v>3</v>
      </c>
      <c r="O60" s="52">
        <v>705</v>
      </c>
      <c r="P60" s="78">
        <v>474</v>
      </c>
    </row>
    <row r="61" spans="1:16" x14ac:dyDescent="0.2">
      <c r="A61" s="104" t="s">
        <v>36</v>
      </c>
      <c r="B61" s="101">
        <v>38392</v>
      </c>
      <c r="C61">
        <v>4130</v>
      </c>
      <c r="D61">
        <v>8.1</v>
      </c>
      <c r="E61">
        <v>2680</v>
      </c>
      <c r="G61" s="123">
        <v>136</v>
      </c>
      <c r="H61">
        <v>173</v>
      </c>
      <c r="I61">
        <v>86.8</v>
      </c>
      <c r="J61">
        <v>584</v>
      </c>
      <c r="K61">
        <v>15.1</v>
      </c>
      <c r="L61">
        <v>230</v>
      </c>
      <c r="M61">
        <v>280</v>
      </c>
      <c r="N61" s="92" t="s">
        <v>3</v>
      </c>
      <c r="O61">
        <v>702.3</v>
      </c>
      <c r="P61" s="78">
        <v>812</v>
      </c>
    </row>
    <row r="62" spans="1:16" x14ac:dyDescent="0.2">
      <c r="A62" s="104" t="s">
        <v>72</v>
      </c>
      <c r="B62" s="101">
        <v>38392</v>
      </c>
      <c r="C62">
        <v>2600</v>
      </c>
      <c r="D62">
        <v>8.1</v>
      </c>
      <c r="E62">
        <v>1680</v>
      </c>
      <c r="G62" s="123">
        <v>85</v>
      </c>
      <c r="H62">
        <v>98.2</v>
      </c>
      <c r="I62">
        <v>27.2</v>
      </c>
      <c r="J62">
        <v>418</v>
      </c>
      <c r="K62" s="52">
        <v>11</v>
      </c>
      <c r="L62">
        <v>242</v>
      </c>
      <c r="M62">
        <v>295</v>
      </c>
      <c r="N62" s="92" t="s">
        <v>3</v>
      </c>
      <c r="O62">
        <v>527.70000000000005</v>
      </c>
      <c r="P62" s="78">
        <v>349</v>
      </c>
    </row>
    <row r="63" spans="1:16" x14ac:dyDescent="0.2">
      <c r="A63" s="104" t="s">
        <v>57</v>
      </c>
      <c r="B63" s="101">
        <v>38392</v>
      </c>
      <c r="C63">
        <v>58050</v>
      </c>
      <c r="D63">
        <v>7.6</v>
      </c>
      <c r="E63">
        <v>47700</v>
      </c>
      <c r="G63" s="123">
        <v>109</v>
      </c>
      <c r="H63">
        <v>992</v>
      </c>
      <c r="I63">
        <v>1540</v>
      </c>
      <c r="J63">
        <v>13500</v>
      </c>
      <c r="K63">
        <v>258</v>
      </c>
      <c r="L63">
        <v>222</v>
      </c>
      <c r="M63">
        <v>271</v>
      </c>
      <c r="N63" s="92" t="s">
        <v>3</v>
      </c>
      <c r="O63">
        <v>11360</v>
      </c>
      <c r="P63" s="78">
        <v>19100</v>
      </c>
    </row>
    <row r="64" spans="1:16" x14ac:dyDescent="0.2">
      <c r="A64" s="104" t="s">
        <v>56</v>
      </c>
      <c r="B64" s="101">
        <v>38392</v>
      </c>
      <c r="C64">
        <v>58050</v>
      </c>
      <c r="D64">
        <v>7.7</v>
      </c>
      <c r="E64">
        <v>47200</v>
      </c>
      <c r="G64" s="123">
        <v>87</v>
      </c>
      <c r="H64">
        <v>996</v>
      </c>
      <c r="I64">
        <v>1560</v>
      </c>
      <c r="J64">
        <v>13500</v>
      </c>
      <c r="K64">
        <v>258</v>
      </c>
      <c r="L64">
        <v>230</v>
      </c>
      <c r="M64">
        <v>281</v>
      </c>
      <c r="N64" s="92" t="s">
        <v>3</v>
      </c>
      <c r="O64">
        <v>12050</v>
      </c>
      <c r="P64" s="78">
        <v>19700</v>
      </c>
    </row>
    <row r="65" spans="1:19" x14ac:dyDescent="0.2">
      <c r="A65" s="104" t="s">
        <v>60</v>
      </c>
      <c r="B65" s="101">
        <v>38392</v>
      </c>
      <c r="C65">
        <v>56200</v>
      </c>
      <c r="D65">
        <v>7.5</v>
      </c>
      <c r="E65">
        <v>45400</v>
      </c>
      <c r="G65" s="123">
        <v>85</v>
      </c>
      <c r="H65">
        <v>952</v>
      </c>
      <c r="I65">
        <v>1520</v>
      </c>
      <c r="J65">
        <v>12900</v>
      </c>
      <c r="K65">
        <v>250</v>
      </c>
      <c r="L65">
        <v>219</v>
      </c>
      <c r="M65">
        <v>267</v>
      </c>
      <c r="N65" s="92" t="s">
        <v>3</v>
      </c>
      <c r="O65">
        <v>11530</v>
      </c>
      <c r="P65" s="78">
        <v>18900</v>
      </c>
    </row>
    <row r="66" spans="1:19" x14ac:dyDescent="0.2">
      <c r="A66" s="104" t="s">
        <v>59</v>
      </c>
      <c r="B66" s="101">
        <v>38392</v>
      </c>
      <c r="C66">
        <v>56200</v>
      </c>
      <c r="D66">
        <v>7.5</v>
      </c>
      <c r="E66">
        <v>45800</v>
      </c>
      <c r="G66" s="123">
        <v>87</v>
      </c>
      <c r="H66">
        <v>948</v>
      </c>
      <c r="I66">
        <v>1500</v>
      </c>
      <c r="J66">
        <v>12900</v>
      </c>
      <c r="K66">
        <v>246</v>
      </c>
      <c r="L66">
        <v>220</v>
      </c>
      <c r="M66">
        <v>268</v>
      </c>
      <c r="N66" s="92" t="s">
        <v>3</v>
      </c>
      <c r="O66">
        <v>10980</v>
      </c>
      <c r="P66" s="78">
        <v>17900</v>
      </c>
    </row>
    <row r="67" spans="1:19" x14ac:dyDescent="0.2">
      <c r="A67" s="104" t="s">
        <v>63</v>
      </c>
      <c r="B67" s="101">
        <v>38392</v>
      </c>
      <c r="C67">
        <v>57600</v>
      </c>
      <c r="D67">
        <v>7.6</v>
      </c>
      <c r="E67">
        <v>46700</v>
      </c>
      <c r="G67" s="123">
        <v>76.999999999999886</v>
      </c>
      <c r="H67">
        <v>990</v>
      </c>
      <c r="I67">
        <v>1540</v>
      </c>
      <c r="J67">
        <v>13400</v>
      </c>
      <c r="K67">
        <v>254</v>
      </c>
      <c r="L67">
        <v>224</v>
      </c>
      <c r="M67">
        <v>273</v>
      </c>
      <c r="N67" s="92" t="s">
        <v>3</v>
      </c>
      <c r="O67">
        <v>11890</v>
      </c>
      <c r="P67" s="78">
        <v>19600</v>
      </c>
    </row>
    <row r="68" spans="1:19" ht="13.5" thickBot="1" x14ac:dyDescent="0.25">
      <c r="A68" s="105" t="s">
        <v>62</v>
      </c>
      <c r="B68" s="102">
        <v>38392</v>
      </c>
      <c r="C68" s="118">
        <v>58050</v>
      </c>
      <c r="D68" s="118">
        <v>7.7</v>
      </c>
      <c r="E68" s="118">
        <v>47000</v>
      </c>
      <c r="F68" s="118"/>
      <c r="G68" s="118">
        <v>48</v>
      </c>
      <c r="H68" s="118">
        <v>998</v>
      </c>
      <c r="I68" s="118">
        <v>1570</v>
      </c>
      <c r="J68" s="118">
        <v>13400</v>
      </c>
      <c r="K68" s="118">
        <v>262</v>
      </c>
      <c r="L68" s="118">
        <v>229</v>
      </c>
      <c r="M68" s="118">
        <v>279</v>
      </c>
      <c r="N68" s="215" t="s">
        <v>3</v>
      </c>
      <c r="O68" s="118">
        <v>11990</v>
      </c>
      <c r="P68" s="119">
        <v>19700</v>
      </c>
    </row>
    <row r="69" spans="1:19" x14ac:dyDescent="0.2">
      <c r="A69" s="65"/>
      <c r="B69" s="101"/>
      <c r="C69" s="65"/>
      <c r="D69" s="65"/>
      <c r="E69" s="65">
        <f>AVERAGE(E63:E68)</f>
        <v>46633.333333333336</v>
      </c>
      <c r="G69" s="65"/>
      <c r="H69" s="65"/>
      <c r="I69" s="65"/>
      <c r="J69" s="65"/>
      <c r="K69" s="65"/>
      <c r="L69" s="65"/>
      <c r="M69" s="65"/>
      <c r="N69" s="65"/>
      <c r="O69" s="65"/>
      <c r="P69" s="65"/>
    </row>
    <row r="71" spans="1:19" ht="13.5" thickBot="1" x14ac:dyDescent="0.25"/>
    <row r="72" spans="1:19" x14ac:dyDescent="0.2">
      <c r="A72" s="43" t="s">
        <v>79</v>
      </c>
      <c r="B72" s="58"/>
      <c r="C72" s="49" t="s">
        <v>27</v>
      </c>
      <c r="D72" s="49"/>
      <c r="E72" s="49" t="s">
        <v>65</v>
      </c>
      <c r="F72" s="76" t="s">
        <v>65</v>
      </c>
      <c r="G72" s="49" t="s">
        <v>68</v>
      </c>
      <c r="H72" s="49" t="s">
        <v>12</v>
      </c>
      <c r="I72" s="49" t="s">
        <v>31</v>
      </c>
      <c r="J72" s="49" t="s">
        <v>35</v>
      </c>
      <c r="K72" s="49" t="s">
        <v>26</v>
      </c>
      <c r="L72" s="49" t="s">
        <v>163</v>
      </c>
      <c r="M72" s="49" t="s">
        <v>24</v>
      </c>
      <c r="N72" s="49" t="s">
        <v>16</v>
      </c>
      <c r="O72" s="49" t="s">
        <v>53</v>
      </c>
      <c r="P72" s="76" t="s">
        <v>164</v>
      </c>
    </row>
    <row r="73" spans="1:19" ht="13.5" thickBot="1" x14ac:dyDescent="0.25">
      <c r="A73" s="44" t="s">
        <v>49</v>
      </c>
      <c r="B73" s="59" t="s">
        <v>48</v>
      </c>
      <c r="C73" s="51" t="s">
        <v>4</v>
      </c>
      <c r="D73" s="51" t="s">
        <v>43</v>
      </c>
      <c r="E73" s="51" t="s">
        <v>32</v>
      </c>
      <c r="F73" s="77" t="s">
        <v>99</v>
      </c>
      <c r="G73" s="51" t="s">
        <v>32</v>
      </c>
      <c r="H73" s="51" t="s">
        <v>32</v>
      </c>
      <c r="I73" s="51" t="s">
        <v>32</v>
      </c>
      <c r="J73" s="51" t="s">
        <v>32</v>
      </c>
      <c r="K73" s="51" t="s">
        <v>32</v>
      </c>
      <c r="L73" s="51" t="s">
        <v>113</v>
      </c>
      <c r="M73" s="51" t="s">
        <v>113</v>
      </c>
      <c r="N73" s="51" t="s">
        <v>113</v>
      </c>
      <c r="O73" s="51" t="s">
        <v>113</v>
      </c>
      <c r="P73" s="77" t="s">
        <v>113</v>
      </c>
    </row>
    <row r="74" spans="1:19" x14ac:dyDescent="0.2">
      <c r="A74" s="120" t="s">
        <v>7</v>
      </c>
      <c r="B74" s="101">
        <v>38455</v>
      </c>
      <c r="C74">
        <v>2890</v>
      </c>
      <c r="D74">
        <v>8.6999999999999993</v>
      </c>
      <c r="E74">
        <v>1960</v>
      </c>
      <c r="G74" s="124" t="s">
        <v>98</v>
      </c>
      <c r="H74">
        <v>140</v>
      </c>
      <c r="I74">
        <v>80.2</v>
      </c>
      <c r="J74">
        <v>360</v>
      </c>
      <c r="K74">
        <v>10.6</v>
      </c>
      <c r="L74">
        <v>191</v>
      </c>
      <c r="M74">
        <v>212</v>
      </c>
      <c r="N74">
        <v>10.5</v>
      </c>
      <c r="O74">
        <v>715.4</v>
      </c>
      <c r="P74" s="78">
        <v>427</v>
      </c>
      <c r="R74" s="65"/>
      <c r="S74" s="65"/>
    </row>
    <row r="75" spans="1:19" x14ac:dyDescent="0.2">
      <c r="A75" s="104" t="s">
        <v>36</v>
      </c>
      <c r="B75" s="101">
        <v>38455</v>
      </c>
      <c r="C75">
        <v>3800</v>
      </c>
      <c r="D75">
        <v>8.6999999999999993</v>
      </c>
      <c r="E75">
        <v>2450</v>
      </c>
      <c r="G75" s="124" t="s">
        <v>98</v>
      </c>
      <c r="H75">
        <v>169</v>
      </c>
      <c r="I75">
        <v>84.3</v>
      </c>
      <c r="J75">
        <v>540</v>
      </c>
      <c r="K75" s="52">
        <v>14</v>
      </c>
      <c r="L75">
        <v>234</v>
      </c>
      <c r="M75">
        <v>259</v>
      </c>
      <c r="N75">
        <v>12.9</v>
      </c>
      <c r="O75">
        <v>681.1</v>
      </c>
      <c r="P75" s="78">
        <v>713</v>
      </c>
      <c r="R75" s="65"/>
      <c r="S75" s="65"/>
    </row>
    <row r="76" spans="1:19" x14ac:dyDescent="0.2">
      <c r="A76" s="104" t="s">
        <v>104</v>
      </c>
      <c r="B76" s="101">
        <v>38455</v>
      </c>
      <c r="C76">
        <v>4390</v>
      </c>
      <c r="D76">
        <v>8.3000000000000007</v>
      </c>
      <c r="E76">
        <v>2830</v>
      </c>
      <c r="G76" s="124" t="s">
        <v>98</v>
      </c>
      <c r="H76">
        <v>174</v>
      </c>
      <c r="I76">
        <v>88.9</v>
      </c>
      <c r="J76">
        <v>635</v>
      </c>
      <c r="K76">
        <v>16.100000000000001</v>
      </c>
      <c r="L76">
        <v>249</v>
      </c>
      <c r="M76">
        <v>304</v>
      </c>
      <c r="N76" s="92" t="s">
        <v>3</v>
      </c>
      <c r="O76">
        <v>728.3</v>
      </c>
      <c r="P76" s="78">
        <v>879</v>
      </c>
      <c r="R76" s="65"/>
      <c r="S76" s="65"/>
    </row>
    <row r="77" spans="1:19" x14ac:dyDescent="0.2">
      <c r="A77" s="104" t="s">
        <v>72</v>
      </c>
      <c r="B77" s="101">
        <v>38455</v>
      </c>
      <c r="C77">
        <v>1840</v>
      </c>
      <c r="D77">
        <v>9.4</v>
      </c>
      <c r="E77">
        <v>1190</v>
      </c>
      <c r="G77" s="124" t="s">
        <v>98</v>
      </c>
      <c r="H77">
        <v>95.6</v>
      </c>
      <c r="I77">
        <v>27.5</v>
      </c>
      <c r="J77">
        <v>245</v>
      </c>
      <c r="K77">
        <v>10.8</v>
      </c>
      <c r="L77">
        <v>174</v>
      </c>
      <c r="M77">
        <v>143</v>
      </c>
      <c r="N77">
        <v>33.9</v>
      </c>
      <c r="O77">
        <v>422.4</v>
      </c>
      <c r="P77" s="78">
        <v>215</v>
      </c>
      <c r="R77" s="65"/>
      <c r="S77" s="65"/>
    </row>
    <row r="78" spans="1:19" x14ac:dyDescent="0.2">
      <c r="A78" s="104" t="s">
        <v>57</v>
      </c>
      <c r="B78" s="101">
        <v>38455</v>
      </c>
      <c r="C78">
        <v>57200</v>
      </c>
      <c r="D78">
        <v>8.3000000000000007</v>
      </c>
      <c r="E78">
        <v>46500</v>
      </c>
      <c r="G78" s="124" t="s">
        <v>98</v>
      </c>
      <c r="H78">
        <v>956</v>
      </c>
      <c r="I78">
        <v>1530</v>
      </c>
      <c r="J78">
        <v>13400</v>
      </c>
      <c r="K78">
        <v>254</v>
      </c>
      <c r="L78">
        <v>225</v>
      </c>
      <c r="M78">
        <v>274</v>
      </c>
      <c r="N78" s="92" t="s">
        <v>3</v>
      </c>
      <c r="O78">
        <v>11220</v>
      </c>
      <c r="P78" s="78">
        <v>18500</v>
      </c>
      <c r="R78" s="65"/>
      <c r="S78" s="65"/>
    </row>
    <row r="79" spans="1:19" x14ac:dyDescent="0.2">
      <c r="A79" s="104" t="s">
        <v>56</v>
      </c>
      <c r="B79" s="101">
        <v>38455</v>
      </c>
      <c r="C79">
        <v>57200</v>
      </c>
      <c r="D79">
        <v>8.4</v>
      </c>
      <c r="E79">
        <v>45800</v>
      </c>
      <c r="G79" s="124" t="s">
        <v>98</v>
      </c>
      <c r="H79">
        <v>966</v>
      </c>
      <c r="I79">
        <v>1540</v>
      </c>
      <c r="J79">
        <v>13200</v>
      </c>
      <c r="K79">
        <v>254</v>
      </c>
      <c r="L79">
        <v>234</v>
      </c>
      <c r="M79">
        <v>271</v>
      </c>
      <c r="N79">
        <v>7.16</v>
      </c>
      <c r="O79">
        <v>11710</v>
      </c>
      <c r="P79" s="78">
        <v>19300</v>
      </c>
      <c r="R79" s="65"/>
      <c r="S79" s="65"/>
    </row>
    <row r="80" spans="1:19" x14ac:dyDescent="0.2">
      <c r="A80" s="104" t="s">
        <v>60</v>
      </c>
      <c r="B80" s="101">
        <v>38455</v>
      </c>
      <c r="C80">
        <v>57100</v>
      </c>
      <c r="D80">
        <v>7.8</v>
      </c>
      <c r="E80">
        <v>45600</v>
      </c>
      <c r="G80" s="124" t="s">
        <v>98</v>
      </c>
      <c r="H80">
        <v>952</v>
      </c>
      <c r="I80">
        <v>1520</v>
      </c>
      <c r="J80">
        <v>13000</v>
      </c>
      <c r="K80">
        <v>250</v>
      </c>
      <c r="L80">
        <v>218</v>
      </c>
      <c r="M80">
        <v>266</v>
      </c>
      <c r="N80" s="92" t="s">
        <v>3</v>
      </c>
      <c r="O80">
        <v>11540</v>
      </c>
      <c r="P80" s="78">
        <v>19000</v>
      </c>
      <c r="R80" s="65"/>
      <c r="S80" s="65"/>
    </row>
    <row r="81" spans="1:19" x14ac:dyDescent="0.2">
      <c r="A81" s="104" t="s">
        <v>59</v>
      </c>
      <c r="B81" s="101">
        <v>38455</v>
      </c>
      <c r="C81">
        <v>57500</v>
      </c>
      <c r="D81">
        <v>8.3000000000000007</v>
      </c>
      <c r="E81">
        <v>46200</v>
      </c>
      <c r="G81" s="124" t="s">
        <v>98</v>
      </c>
      <c r="H81">
        <v>962</v>
      </c>
      <c r="I81">
        <v>1520</v>
      </c>
      <c r="J81">
        <v>13200</v>
      </c>
      <c r="K81">
        <v>258</v>
      </c>
      <c r="L81">
        <v>206</v>
      </c>
      <c r="M81">
        <v>251</v>
      </c>
      <c r="N81" s="92" t="s">
        <v>3</v>
      </c>
      <c r="O81">
        <v>11720</v>
      </c>
      <c r="P81" s="78">
        <v>19200</v>
      </c>
      <c r="R81" s="65"/>
      <c r="S81" s="65"/>
    </row>
    <row r="82" spans="1:19" x14ac:dyDescent="0.2">
      <c r="A82" s="104" t="s">
        <v>80</v>
      </c>
      <c r="B82" s="101">
        <v>38455</v>
      </c>
      <c r="C82">
        <v>57400</v>
      </c>
      <c r="D82">
        <v>8.1999999999999993</v>
      </c>
      <c r="E82">
        <v>46200</v>
      </c>
      <c r="G82" s="124" t="s">
        <v>98</v>
      </c>
      <c r="H82">
        <v>966</v>
      </c>
      <c r="I82">
        <v>1530</v>
      </c>
      <c r="J82">
        <v>13300</v>
      </c>
      <c r="K82">
        <v>254</v>
      </c>
      <c r="L82">
        <v>230</v>
      </c>
      <c r="M82">
        <v>281</v>
      </c>
      <c r="N82" s="92" t="s">
        <v>3</v>
      </c>
      <c r="O82">
        <v>11220</v>
      </c>
      <c r="P82" s="78">
        <v>18400</v>
      </c>
      <c r="R82" s="65"/>
      <c r="S82" s="65"/>
    </row>
    <row r="83" spans="1:19" x14ac:dyDescent="0.2">
      <c r="A83" s="104" t="s">
        <v>63</v>
      </c>
      <c r="B83" s="101">
        <v>38455</v>
      </c>
      <c r="C83">
        <v>57200</v>
      </c>
      <c r="D83">
        <v>8.1999999999999993</v>
      </c>
      <c r="E83">
        <v>45600</v>
      </c>
      <c r="G83" s="124" t="s">
        <v>98</v>
      </c>
      <c r="H83">
        <v>958</v>
      </c>
      <c r="I83">
        <v>1510</v>
      </c>
      <c r="J83">
        <v>13000</v>
      </c>
      <c r="K83">
        <v>258</v>
      </c>
      <c r="L83">
        <v>222</v>
      </c>
      <c r="M83">
        <v>271</v>
      </c>
      <c r="N83" s="92" t="s">
        <v>3</v>
      </c>
      <c r="O83">
        <v>11600</v>
      </c>
      <c r="P83" s="78">
        <v>19100</v>
      </c>
      <c r="R83" s="65"/>
      <c r="S83" s="65"/>
    </row>
    <row r="84" spans="1:19" ht="13.5" thickBot="1" x14ac:dyDescent="0.25">
      <c r="A84" s="105" t="s">
        <v>62</v>
      </c>
      <c r="B84" s="102">
        <v>38455</v>
      </c>
      <c r="C84" s="118">
        <v>57200</v>
      </c>
      <c r="D84" s="118">
        <v>8.1999999999999993</v>
      </c>
      <c r="E84" s="118">
        <v>45800</v>
      </c>
      <c r="F84" s="118"/>
      <c r="G84" s="125" t="s">
        <v>98</v>
      </c>
      <c r="H84" s="118">
        <v>954</v>
      </c>
      <c r="I84" s="118">
        <v>1540</v>
      </c>
      <c r="J84" s="118">
        <v>13100</v>
      </c>
      <c r="K84" s="118">
        <v>254</v>
      </c>
      <c r="L84" s="118">
        <v>226</v>
      </c>
      <c r="M84" s="118">
        <v>276</v>
      </c>
      <c r="N84" s="215" t="s">
        <v>3</v>
      </c>
      <c r="O84" s="118">
        <v>11640</v>
      </c>
      <c r="P84" s="119">
        <v>19100</v>
      </c>
      <c r="R84" s="65"/>
      <c r="S84" s="65"/>
    </row>
    <row r="85" spans="1:19" x14ac:dyDescent="0.2">
      <c r="A85" s="65"/>
      <c r="B85" s="101"/>
      <c r="C85" s="65"/>
      <c r="D85" s="65"/>
      <c r="E85" s="65">
        <f>AVERAGE(E78:E84)</f>
        <v>45957.142857142855</v>
      </c>
      <c r="G85" s="65"/>
      <c r="H85" s="65"/>
      <c r="I85" s="65"/>
      <c r="J85" s="65"/>
      <c r="K85" s="65"/>
      <c r="L85" s="65"/>
      <c r="M85" s="65"/>
      <c r="N85" s="65"/>
      <c r="O85" s="65"/>
      <c r="P85" s="65"/>
    </row>
    <row r="87" spans="1:19" ht="13.5" thickBot="1" x14ac:dyDescent="0.25"/>
    <row r="88" spans="1:19" x14ac:dyDescent="0.2">
      <c r="A88" s="43" t="s">
        <v>79</v>
      </c>
      <c r="B88" s="58"/>
      <c r="C88" s="49" t="s">
        <v>27</v>
      </c>
      <c r="D88" s="49"/>
      <c r="E88" s="49" t="s">
        <v>65</v>
      </c>
      <c r="F88" s="49" t="s">
        <v>65</v>
      </c>
      <c r="G88" s="49" t="s">
        <v>68</v>
      </c>
      <c r="H88" s="49" t="s">
        <v>12</v>
      </c>
      <c r="I88" s="49" t="s">
        <v>31</v>
      </c>
      <c r="J88" s="49" t="s">
        <v>35</v>
      </c>
      <c r="K88" s="49" t="s">
        <v>26</v>
      </c>
      <c r="L88" s="49" t="s">
        <v>163</v>
      </c>
      <c r="M88" s="49" t="s">
        <v>24</v>
      </c>
      <c r="N88" s="49" t="s">
        <v>16</v>
      </c>
      <c r="O88" s="49" t="s">
        <v>53</v>
      </c>
      <c r="P88" s="76" t="s">
        <v>164</v>
      </c>
    </row>
    <row r="89" spans="1:19" ht="13.5" thickBot="1" x14ac:dyDescent="0.25">
      <c r="A89" s="44" t="s">
        <v>49</v>
      </c>
      <c r="B89" s="59" t="s">
        <v>48</v>
      </c>
      <c r="C89" s="51" t="s">
        <v>4</v>
      </c>
      <c r="D89" s="51" t="s">
        <v>43</v>
      </c>
      <c r="E89" s="51" t="s">
        <v>32</v>
      </c>
      <c r="F89" s="51" t="s">
        <v>99</v>
      </c>
      <c r="G89" s="51" t="s">
        <v>32</v>
      </c>
      <c r="H89" s="51" t="s">
        <v>32</v>
      </c>
      <c r="I89" s="51" t="s">
        <v>32</v>
      </c>
      <c r="J89" s="51" t="s">
        <v>32</v>
      </c>
      <c r="K89" s="51" t="s">
        <v>32</v>
      </c>
      <c r="L89" s="51" t="s">
        <v>113</v>
      </c>
      <c r="M89" s="51" t="s">
        <v>113</v>
      </c>
      <c r="N89" s="51" t="s">
        <v>113</v>
      </c>
      <c r="O89" s="51" t="s">
        <v>113</v>
      </c>
      <c r="P89" s="77" t="s">
        <v>113</v>
      </c>
    </row>
    <row r="90" spans="1:19" x14ac:dyDescent="0.2">
      <c r="A90" s="120" t="s">
        <v>7</v>
      </c>
      <c r="B90" s="101">
        <v>38524</v>
      </c>
      <c r="C90">
        <v>2700</v>
      </c>
      <c r="D90">
        <v>7.9</v>
      </c>
      <c r="E90">
        <v>1660</v>
      </c>
      <c r="F90" s="150">
        <v>1700</v>
      </c>
      <c r="G90" s="89">
        <v>271</v>
      </c>
      <c r="H90">
        <v>142</v>
      </c>
      <c r="I90">
        <v>74.2</v>
      </c>
      <c r="J90">
        <v>325</v>
      </c>
      <c r="K90" s="52">
        <v>12</v>
      </c>
      <c r="L90">
        <v>212</v>
      </c>
      <c r="M90">
        <v>258</v>
      </c>
      <c r="N90" s="92" t="s">
        <v>3</v>
      </c>
      <c r="O90">
        <v>644.1</v>
      </c>
      <c r="P90" s="78">
        <v>375</v>
      </c>
      <c r="S90" s="65"/>
    </row>
    <row r="91" spans="1:19" x14ac:dyDescent="0.2">
      <c r="A91" s="104" t="s">
        <v>36</v>
      </c>
      <c r="B91" s="101">
        <v>38524</v>
      </c>
      <c r="C91">
        <v>3920</v>
      </c>
      <c r="D91">
        <v>7.5</v>
      </c>
      <c r="E91">
        <v>2530</v>
      </c>
      <c r="F91" s="65">
        <v>2430</v>
      </c>
      <c r="G91" s="89">
        <v>228</v>
      </c>
      <c r="H91">
        <v>169</v>
      </c>
      <c r="I91" s="52">
        <v>85</v>
      </c>
      <c r="J91">
        <v>549</v>
      </c>
      <c r="K91">
        <v>17.100000000000001</v>
      </c>
      <c r="L91">
        <v>230</v>
      </c>
      <c r="M91">
        <v>280</v>
      </c>
      <c r="N91" s="92" t="s">
        <v>3</v>
      </c>
      <c r="O91">
        <v>698.8</v>
      </c>
      <c r="P91" s="78">
        <v>765</v>
      </c>
      <c r="S91" s="65"/>
    </row>
    <row r="92" spans="1:19" x14ac:dyDescent="0.2">
      <c r="A92" s="104" t="s">
        <v>104</v>
      </c>
      <c r="B92" s="101">
        <v>38524</v>
      </c>
      <c r="C92">
        <v>4420</v>
      </c>
      <c r="D92">
        <v>7.6</v>
      </c>
      <c r="E92">
        <v>2810</v>
      </c>
      <c r="F92" s="65">
        <v>2710</v>
      </c>
      <c r="G92" s="90">
        <v>15.764018</v>
      </c>
      <c r="H92">
        <v>169</v>
      </c>
      <c r="I92" s="52">
        <v>88</v>
      </c>
      <c r="J92">
        <v>641</v>
      </c>
      <c r="K92">
        <v>16.899999999999999</v>
      </c>
      <c r="L92">
        <v>258</v>
      </c>
      <c r="M92">
        <v>315</v>
      </c>
      <c r="N92" s="92" t="s">
        <v>3</v>
      </c>
      <c r="O92">
        <v>732.4</v>
      </c>
      <c r="P92" s="78">
        <v>898</v>
      </c>
      <c r="S92" s="65"/>
    </row>
    <row r="93" spans="1:19" x14ac:dyDescent="0.2">
      <c r="A93" s="104" t="s">
        <v>72</v>
      </c>
      <c r="B93" s="101">
        <v>38524</v>
      </c>
      <c r="C93">
        <v>2870</v>
      </c>
      <c r="D93">
        <v>7.5</v>
      </c>
      <c r="E93">
        <v>1840</v>
      </c>
      <c r="F93" s="65">
        <v>1680</v>
      </c>
      <c r="G93" s="89">
        <v>51.999999999999886</v>
      </c>
      <c r="H93">
        <v>106</v>
      </c>
      <c r="I93">
        <v>34.4</v>
      </c>
      <c r="J93">
        <v>432</v>
      </c>
      <c r="K93">
        <v>13.3</v>
      </c>
      <c r="L93">
        <v>184</v>
      </c>
      <c r="M93">
        <v>224</v>
      </c>
      <c r="N93" s="92" t="s">
        <v>3</v>
      </c>
      <c r="O93">
        <v>556.79999999999995</v>
      </c>
      <c r="P93" s="78">
        <v>424</v>
      </c>
      <c r="S93" s="65"/>
    </row>
    <row r="94" spans="1:19" x14ac:dyDescent="0.2">
      <c r="A94" s="104" t="s">
        <v>57</v>
      </c>
      <c r="B94" s="101">
        <v>38524</v>
      </c>
      <c r="C94">
        <v>56800</v>
      </c>
      <c r="D94">
        <v>8.6999999999999993</v>
      </c>
      <c r="E94">
        <v>46300</v>
      </c>
      <c r="F94" s="65">
        <v>45500</v>
      </c>
      <c r="G94" s="89">
        <v>17</v>
      </c>
      <c r="H94">
        <v>930</v>
      </c>
      <c r="I94">
        <v>1520</v>
      </c>
      <c r="J94">
        <v>13200</v>
      </c>
      <c r="K94">
        <v>254</v>
      </c>
      <c r="L94">
        <v>194</v>
      </c>
      <c r="M94">
        <v>173</v>
      </c>
      <c r="N94" s="52">
        <v>31</v>
      </c>
      <c r="O94">
        <v>11220</v>
      </c>
      <c r="P94" s="78">
        <v>18300</v>
      </c>
      <c r="S94" s="65"/>
    </row>
    <row r="95" spans="1:19" x14ac:dyDescent="0.2">
      <c r="A95" s="104" t="s">
        <v>56</v>
      </c>
      <c r="B95" s="101">
        <v>38524</v>
      </c>
      <c r="C95">
        <v>56800</v>
      </c>
      <c r="D95">
        <v>8.6999999999999993</v>
      </c>
      <c r="E95">
        <v>46300</v>
      </c>
      <c r="F95" s="65">
        <v>45400</v>
      </c>
      <c r="G95" s="89">
        <v>120</v>
      </c>
      <c r="H95">
        <v>960</v>
      </c>
      <c r="I95">
        <v>1540</v>
      </c>
      <c r="J95">
        <v>13100</v>
      </c>
      <c r="K95">
        <v>254</v>
      </c>
      <c r="L95">
        <v>206</v>
      </c>
      <c r="M95">
        <v>180</v>
      </c>
      <c r="N95">
        <v>35.299999999999997</v>
      </c>
      <c r="O95">
        <v>11110</v>
      </c>
      <c r="P95" s="78">
        <v>18300</v>
      </c>
      <c r="S95" s="65"/>
    </row>
    <row r="96" spans="1:19" x14ac:dyDescent="0.2">
      <c r="A96" s="104" t="s">
        <v>60</v>
      </c>
      <c r="B96" s="101">
        <v>38524</v>
      </c>
      <c r="C96">
        <v>56500</v>
      </c>
      <c r="D96">
        <v>8.3000000000000007</v>
      </c>
      <c r="E96">
        <v>46000</v>
      </c>
      <c r="F96" s="65">
        <v>45300</v>
      </c>
      <c r="G96" s="89">
        <v>18</v>
      </c>
      <c r="H96">
        <v>968</v>
      </c>
      <c r="I96">
        <v>1540</v>
      </c>
      <c r="J96">
        <v>13100</v>
      </c>
      <c r="K96">
        <v>254</v>
      </c>
      <c r="L96">
        <v>196</v>
      </c>
      <c r="M96">
        <v>239</v>
      </c>
      <c r="N96" s="92" t="s">
        <v>3</v>
      </c>
      <c r="O96">
        <v>11070</v>
      </c>
      <c r="P96" s="78">
        <v>18200</v>
      </c>
      <c r="S96" s="65"/>
    </row>
    <row r="97" spans="1:19" x14ac:dyDescent="0.2">
      <c r="A97" s="104" t="s">
        <v>59</v>
      </c>
      <c r="B97" s="101">
        <v>38524</v>
      </c>
      <c r="C97">
        <v>56800</v>
      </c>
      <c r="D97">
        <v>8.6</v>
      </c>
      <c r="E97">
        <v>46600</v>
      </c>
      <c r="F97" s="65">
        <v>45700</v>
      </c>
      <c r="G97" s="89">
        <v>45</v>
      </c>
      <c r="H97">
        <v>956</v>
      </c>
      <c r="I97">
        <v>1550</v>
      </c>
      <c r="J97">
        <v>13000</v>
      </c>
      <c r="K97">
        <v>258</v>
      </c>
      <c r="L97">
        <v>206</v>
      </c>
      <c r="M97">
        <v>203</v>
      </c>
      <c r="N97">
        <v>23.9</v>
      </c>
      <c r="O97">
        <v>11280</v>
      </c>
      <c r="P97" s="78">
        <v>18500</v>
      </c>
      <c r="S97" s="65"/>
    </row>
    <row r="98" spans="1:19" x14ac:dyDescent="0.2">
      <c r="A98" s="104" t="s">
        <v>63</v>
      </c>
      <c r="B98" s="101">
        <v>38524</v>
      </c>
      <c r="C98">
        <v>56900</v>
      </c>
      <c r="D98">
        <v>8.6</v>
      </c>
      <c r="E98">
        <v>45900</v>
      </c>
      <c r="F98" s="65">
        <v>45800</v>
      </c>
      <c r="G98" s="89">
        <v>62</v>
      </c>
      <c r="H98">
        <v>958</v>
      </c>
      <c r="I98">
        <v>1550</v>
      </c>
      <c r="J98">
        <v>13100</v>
      </c>
      <c r="K98">
        <v>262</v>
      </c>
      <c r="L98">
        <v>207</v>
      </c>
      <c r="M98">
        <v>195</v>
      </c>
      <c r="N98">
        <v>28.2</v>
      </c>
      <c r="O98">
        <v>11270</v>
      </c>
      <c r="P98" s="78">
        <v>18500</v>
      </c>
      <c r="S98" s="65"/>
    </row>
    <row r="99" spans="1:19" ht="13.5" thickBot="1" x14ac:dyDescent="0.25">
      <c r="A99" s="105" t="s">
        <v>62</v>
      </c>
      <c r="B99" s="102">
        <v>38524</v>
      </c>
      <c r="C99" s="118">
        <v>56980</v>
      </c>
      <c r="D99" s="118">
        <v>7.2</v>
      </c>
      <c r="E99" s="118">
        <v>45700</v>
      </c>
      <c r="F99" s="118">
        <v>47600</v>
      </c>
      <c r="G99" s="121">
        <v>121</v>
      </c>
      <c r="H99" s="118">
        <v>950</v>
      </c>
      <c r="I99" s="118">
        <v>1550</v>
      </c>
      <c r="J99" s="118">
        <v>12400</v>
      </c>
      <c r="K99" s="118">
        <v>254</v>
      </c>
      <c r="L99" s="118">
        <v>198</v>
      </c>
      <c r="M99" s="118">
        <v>242</v>
      </c>
      <c r="N99" s="215" t="s">
        <v>3</v>
      </c>
      <c r="O99" s="118">
        <v>11270</v>
      </c>
      <c r="P99" s="119">
        <v>18400</v>
      </c>
      <c r="S99" s="65"/>
    </row>
    <row r="100" spans="1:19" x14ac:dyDescent="0.2">
      <c r="E100">
        <f>AVERAGE(E94:E99)</f>
        <v>46133.333333333336</v>
      </c>
      <c r="F100">
        <f>AVERAGE(F94:F99)</f>
        <v>45883.333333333336</v>
      </c>
      <c r="G100">
        <f>AVERAGE(E100:F100)</f>
        <v>46008.333333333336</v>
      </c>
    </row>
    <row r="101" spans="1:19" ht="13.5" thickBot="1" x14ac:dyDescent="0.25"/>
    <row r="102" spans="1:19" x14ac:dyDescent="0.2">
      <c r="A102" s="43" t="s">
        <v>79</v>
      </c>
      <c r="B102" s="58"/>
      <c r="C102" s="49" t="s">
        <v>27</v>
      </c>
      <c r="D102" s="49"/>
      <c r="E102" s="49" t="s">
        <v>65</v>
      </c>
      <c r="F102" s="49" t="s">
        <v>65</v>
      </c>
      <c r="G102" s="49" t="s">
        <v>68</v>
      </c>
      <c r="H102" s="49" t="s">
        <v>12</v>
      </c>
      <c r="I102" s="49" t="s">
        <v>31</v>
      </c>
      <c r="J102" s="49" t="s">
        <v>35</v>
      </c>
      <c r="K102" s="49" t="s">
        <v>26</v>
      </c>
      <c r="L102" s="49" t="s">
        <v>163</v>
      </c>
      <c r="M102" s="49" t="s">
        <v>24</v>
      </c>
      <c r="N102" s="49" t="s">
        <v>16</v>
      </c>
      <c r="O102" s="49" t="s">
        <v>53</v>
      </c>
      <c r="P102" s="76" t="s">
        <v>164</v>
      </c>
    </row>
    <row r="103" spans="1:19" ht="13.5" thickBot="1" x14ac:dyDescent="0.25">
      <c r="A103" s="44" t="s">
        <v>49</v>
      </c>
      <c r="B103" s="59" t="s">
        <v>48</v>
      </c>
      <c r="C103" s="51" t="s">
        <v>4</v>
      </c>
      <c r="D103" s="51" t="s">
        <v>43</v>
      </c>
      <c r="E103" s="51" t="s">
        <v>32</v>
      </c>
      <c r="F103" s="51" t="s">
        <v>99</v>
      </c>
      <c r="G103" s="51" t="s">
        <v>32</v>
      </c>
      <c r="H103" s="51" t="s">
        <v>32</v>
      </c>
      <c r="I103" s="51" t="s">
        <v>32</v>
      </c>
      <c r="J103" s="51" t="s">
        <v>32</v>
      </c>
      <c r="K103" s="51" t="s">
        <v>32</v>
      </c>
      <c r="L103" s="51" t="s">
        <v>113</v>
      </c>
      <c r="M103" s="51" t="s">
        <v>113</v>
      </c>
      <c r="N103" s="51" t="s">
        <v>113</v>
      </c>
      <c r="O103" s="51" t="s">
        <v>113</v>
      </c>
      <c r="P103" s="77" t="s">
        <v>113</v>
      </c>
    </row>
    <row r="104" spans="1:19" x14ac:dyDescent="0.2">
      <c r="A104" s="120" t="s">
        <v>7</v>
      </c>
      <c r="B104" s="101">
        <v>38622</v>
      </c>
      <c r="C104">
        <v>3190</v>
      </c>
      <c r="D104">
        <v>7.9</v>
      </c>
      <c r="E104">
        <v>2180</v>
      </c>
      <c r="F104" s="150">
        <v>2060</v>
      </c>
      <c r="G104">
        <v>235</v>
      </c>
      <c r="H104">
        <v>168</v>
      </c>
      <c r="I104">
        <v>90.4</v>
      </c>
      <c r="J104">
        <v>402</v>
      </c>
      <c r="K104">
        <v>9.9</v>
      </c>
      <c r="L104">
        <v>220</v>
      </c>
      <c r="M104">
        <v>268</v>
      </c>
      <c r="N104" s="92" t="s">
        <v>3</v>
      </c>
      <c r="O104">
        <v>802.4</v>
      </c>
      <c r="P104" s="78">
        <v>452</v>
      </c>
      <c r="S104" s="65"/>
    </row>
    <row r="105" spans="1:19" x14ac:dyDescent="0.2">
      <c r="A105" s="104" t="s">
        <v>36</v>
      </c>
      <c r="B105" s="101">
        <v>38622</v>
      </c>
      <c r="C105">
        <v>3980</v>
      </c>
      <c r="D105">
        <v>7.5</v>
      </c>
      <c r="E105">
        <v>2500</v>
      </c>
      <c r="F105" s="65">
        <v>2470</v>
      </c>
      <c r="G105">
        <v>277</v>
      </c>
      <c r="H105">
        <v>173</v>
      </c>
      <c r="I105">
        <v>83.7</v>
      </c>
      <c r="J105">
        <v>577</v>
      </c>
      <c r="K105">
        <v>15.5</v>
      </c>
      <c r="L105">
        <v>244</v>
      </c>
      <c r="M105">
        <v>298</v>
      </c>
      <c r="N105" s="92" t="s">
        <v>3</v>
      </c>
      <c r="O105">
        <v>708.6</v>
      </c>
      <c r="P105" s="78">
        <v>758</v>
      </c>
      <c r="S105" s="65"/>
    </row>
    <row r="106" spans="1:19" x14ac:dyDescent="0.2">
      <c r="A106" s="104" t="s">
        <v>104</v>
      </c>
      <c r="B106" s="101">
        <v>38622</v>
      </c>
      <c r="C106">
        <v>4380</v>
      </c>
      <c r="D106">
        <v>7.7</v>
      </c>
      <c r="E106">
        <v>2740</v>
      </c>
      <c r="F106" s="65">
        <v>2690</v>
      </c>
      <c r="G106">
        <v>171</v>
      </c>
      <c r="H106">
        <v>173</v>
      </c>
      <c r="I106">
        <v>84</v>
      </c>
      <c r="J106">
        <v>641</v>
      </c>
      <c r="K106">
        <v>17.100000000000001</v>
      </c>
      <c r="L106">
        <v>268</v>
      </c>
      <c r="M106">
        <v>327</v>
      </c>
      <c r="N106" s="92" t="s">
        <v>3</v>
      </c>
      <c r="O106">
        <v>714.9</v>
      </c>
      <c r="P106" s="78">
        <v>890</v>
      </c>
      <c r="S106" s="65"/>
    </row>
    <row r="107" spans="1:19" x14ac:dyDescent="0.2">
      <c r="A107" s="104" t="s">
        <v>72</v>
      </c>
      <c r="B107" s="101">
        <v>38622</v>
      </c>
      <c r="C107">
        <v>1760</v>
      </c>
      <c r="D107">
        <v>7.6</v>
      </c>
      <c r="E107">
        <v>1130</v>
      </c>
      <c r="F107" s="65">
        <v>1070</v>
      </c>
      <c r="G107">
        <v>52</v>
      </c>
      <c r="H107">
        <v>98.4</v>
      </c>
      <c r="I107">
        <v>28.6</v>
      </c>
      <c r="J107">
        <v>225</v>
      </c>
      <c r="K107">
        <v>10.4</v>
      </c>
      <c r="L107">
        <v>198</v>
      </c>
      <c r="M107">
        <v>241</v>
      </c>
      <c r="N107" s="92" t="s">
        <v>3</v>
      </c>
      <c r="O107">
        <v>396.3</v>
      </c>
      <c r="P107" s="78">
        <v>193</v>
      </c>
      <c r="S107" s="65"/>
    </row>
    <row r="108" spans="1:19" x14ac:dyDescent="0.2">
      <c r="A108" s="104" t="s">
        <v>57</v>
      </c>
      <c r="B108" s="101">
        <v>38622</v>
      </c>
      <c r="C108">
        <v>58400</v>
      </c>
      <c r="D108">
        <v>8.1999999999999993</v>
      </c>
      <c r="E108">
        <v>46800</v>
      </c>
      <c r="F108" s="65">
        <v>47200</v>
      </c>
      <c r="G108">
        <v>44</v>
      </c>
      <c r="H108">
        <v>1010</v>
      </c>
      <c r="I108">
        <v>1570</v>
      </c>
      <c r="J108">
        <v>13400</v>
      </c>
      <c r="K108">
        <v>258</v>
      </c>
      <c r="L108">
        <v>220</v>
      </c>
      <c r="M108">
        <v>268</v>
      </c>
      <c r="N108" s="92" t="s">
        <v>3</v>
      </c>
      <c r="O108">
        <v>11670</v>
      </c>
      <c r="P108" s="78">
        <v>19200</v>
      </c>
      <c r="S108" s="65"/>
    </row>
    <row r="109" spans="1:19" x14ac:dyDescent="0.2">
      <c r="A109" s="104" t="s">
        <v>56</v>
      </c>
      <c r="B109" s="101">
        <v>38622</v>
      </c>
      <c r="C109">
        <v>58500</v>
      </c>
      <c r="D109">
        <v>8.3000000000000007</v>
      </c>
      <c r="E109">
        <v>46600</v>
      </c>
      <c r="F109" s="65">
        <v>47400</v>
      </c>
      <c r="G109">
        <v>46</v>
      </c>
      <c r="H109">
        <v>1010</v>
      </c>
      <c r="I109">
        <v>1600</v>
      </c>
      <c r="J109">
        <v>13400</v>
      </c>
      <c r="K109">
        <v>258</v>
      </c>
      <c r="L109">
        <v>218</v>
      </c>
      <c r="M109">
        <v>266</v>
      </c>
      <c r="N109" s="92" t="s">
        <v>3</v>
      </c>
      <c r="O109">
        <v>11680</v>
      </c>
      <c r="P109" s="78">
        <v>19300</v>
      </c>
      <c r="S109" s="65"/>
    </row>
    <row r="110" spans="1:19" x14ac:dyDescent="0.2">
      <c r="A110" s="104" t="s">
        <v>60</v>
      </c>
      <c r="B110" s="101">
        <v>38622</v>
      </c>
      <c r="C110">
        <v>58200</v>
      </c>
      <c r="D110">
        <v>8.4</v>
      </c>
      <c r="E110">
        <v>46300</v>
      </c>
      <c r="F110" s="65">
        <v>46600</v>
      </c>
      <c r="G110">
        <v>44</v>
      </c>
      <c r="H110">
        <v>998</v>
      </c>
      <c r="I110">
        <v>1570</v>
      </c>
      <c r="J110">
        <v>13100</v>
      </c>
      <c r="K110">
        <v>258</v>
      </c>
      <c r="L110">
        <v>221</v>
      </c>
      <c r="M110">
        <v>262</v>
      </c>
      <c r="N110" s="69">
        <v>3.83</v>
      </c>
      <c r="O110">
        <v>11560</v>
      </c>
      <c r="P110" s="78">
        <v>19000</v>
      </c>
      <c r="S110" s="65"/>
    </row>
    <row r="111" spans="1:19" x14ac:dyDescent="0.2">
      <c r="A111" s="104" t="s">
        <v>59</v>
      </c>
      <c r="B111" s="101">
        <v>38622</v>
      </c>
      <c r="C111">
        <v>58600</v>
      </c>
      <c r="D111">
        <v>8.1999999999999993</v>
      </c>
      <c r="E111">
        <v>46300</v>
      </c>
      <c r="F111" s="65">
        <v>47600</v>
      </c>
      <c r="G111">
        <v>51</v>
      </c>
      <c r="H111">
        <v>1010</v>
      </c>
      <c r="I111">
        <v>1590</v>
      </c>
      <c r="J111">
        <v>13500</v>
      </c>
      <c r="K111">
        <v>262</v>
      </c>
      <c r="L111">
        <v>220</v>
      </c>
      <c r="M111">
        <v>268</v>
      </c>
      <c r="N111" s="92" t="s">
        <v>3</v>
      </c>
      <c r="O111">
        <v>11730</v>
      </c>
      <c r="P111" s="78">
        <v>19400</v>
      </c>
      <c r="S111" s="65"/>
    </row>
    <row r="112" spans="1:19" x14ac:dyDescent="0.2">
      <c r="A112" s="104" t="s">
        <v>63</v>
      </c>
      <c r="B112" s="101">
        <v>38622</v>
      </c>
      <c r="C112">
        <v>58700</v>
      </c>
      <c r="D112">
        <v>8.3000000000000007</v>
      </c>
      <c r="E112">
        <v>46600</v>
      </c>
      <c r="F112" s="65">
        <v>47600</v>
      </c>
      <c r="G112">
        <v>32</v>
      </c>
      <c r="H112">
        <v>1000</v>
      </c>
      <c r="I112">
        <v>1610</v>
      </c>
      <c r="J112">
        <v>13400</v>
      </c>
      <c r="K112">
        <v>266</v>
      </c>
      <c r="L112">
        <v>221</v>
      </c>
      <c r="M112">
        <v>269</v>
      </c>
      <c r="N112" s="92" t="s">
        <v>3</v>
      </c>
      <c r="O112">
        <v>11750</v>
      </c>
      <c r="P112" s="78">
        <v>19400</v>
      </c>
      <c r="S112" s="65"/>
    </row>
    <row r="113" spans="1:19" ht="13.5" thickBot="1" x14ac:dyDescent="0.25">
      <c r="A113" s="105" t="s">
        <v>62</v>
      </c>
      <c r="B113" s="102">
        <v>38622</v>
      </c>
      <c r="C113" s="118">
        <v>58700</v>
      </c>
      <c r="D113" s="118">
        <v>8.3000000000000007</v>
      </c>
      <c r="E113" s="118">
        <v>46700</v>
      </c>
      <c r="F113" s="118">
        <v>47400</v>
      </c>
      <c r="G113" s="118">
        <v>46</v>
      </c>
      <c r="H113" s="118">
        <v>1010</v>
      </c>
      <c r="I113" s="118">
        <v>1590</v>
      </c>
      <c r="J113" s="118">
        <v>13400</v>
      </c>
      <c r="K113" s="118">
        <v>262</v>
      </c>
      <c r="L113" s="118">
        <v>221</v>
      </c>
      <c r="M113" s="118">
        <v>269</v>
      </c>
      <c r="N113" s="215" t="s">
        <v>3</v>
      </c>
      <c r="O113" s="118">
        <v>11730</v>
      </c>
      <c r="P113" s="119">
        <v>19300</v>
      </c>
      <c r="S113" s="65"/>
    </row>
    <row r="114" spans="1:19" x14ac:dyDescent="0.2">
      <c r="E114">
        <f>AVERAGE(E108:E113)</f>
        <v>46550</v>
      </c>
      <c r="F114">
        <f>AVERAGE(F108:F113)</f>
        <v>47300</v>
      </c>
      <c r="G114">
        <f>AVERAGE(E114:F114)</f>
        <v>46925</v>
      </c>
    </row>
    <row r="115" spans="1:19" ht="13.5" thickBot="1" x14ac:dyDescent="0.25"/>
    <row r="116" spans="1:19" x14ac:dyDescent="0.2">
      <c r="A116" s="43" t="s">
        <v>79</v>
      </c>
      <c r="B116" s="58"/>
      <c r="C116" s="49" t="s">
        <v>27</v>
      </c>
      <c r="D116" s="49"/>
      <c r="E116" s="49" t="s">
        <v>65</v>
      </c>
      <c r="F116" s="49" t="s">
        <v>65</v>
      </c>
      <c r="G116" s="49" t="s">
        <v>68</v>
      </c>
      <c r="H116" s="49" t="s">
        <v>12</v>
      </c>
      <c r="I116" s="49" t="s">
        <v>31</v>
      </c>
      <c r="J116" s="49" t="s">
        <v>35</v>
      </c>
      <c r="K116" s="49" t="s">
        <v>26</v>
      </c>
      <c r="L116" s="49" t="s">
        <v>163</v>
      </c>
      <c r="M116" s="49" t="s">
        <v>24</v>
      </c>
      <c r="N116" s="49" t="s">
        <v>16</v>
      </c>
      <c r="O116" s="49" t="s">
        <v>53</v>
      </c>
      <c r="P116" s="76" t="s">
        <v>164</v>
      </c>
    </row>
    <row r="117" spans="1:19" ht="13.5" thickBot="1" x14ac:dyDescent="0.25">
      <c r="A117" s="44" t="s">
        <v>49</v>
      </c>
      <c r="B117" s="59" t="s">
        <v>48</v>
      </c>
      <c r="C117" s="51" t="s">
        <v>4</v>
      </c>
      <c r="D117" s="51" t="s">
        <v>43</v>
      </c>
      <c r="E117" s="51" t="s">
        <v>32</v>
      </c>
      <c r="F117" s="51" t="s">
        <v>99</v>
      </c>
      <c r="G117" s="51" t="s">
        <v>32</v>
      </c>
      <c r="H117" s="51" t="s">
        <v>32</v>
      </c>
      <c r="I117" s="51" t="s">
        <v>32</v>
      </c>
      <c r="J117" s="51" t="s">
        <v>32</v>
      </c>
      <c r="K117" s="51" t="s">
        <v>32</v>
      </c>
      <c r="L117" s="51" t="s">
        <v>113</v>
      </c>
      <c r="M117" s="51" t="s">
        <v>113</v>
      </c>
      <c r="N117" s="51" t="s">
        <v>113</v>
      </c>
      <c r="O117" s="51" t="s">
        <v>113</v>
      </c>
      <c r="P117" s="77" t="s">
        <v>113</v>
      </c>
    </row>
    <row r="118" spans="1:19" x14ac:dyDescent="0.2">
      <c r="A118" s="120" t="s">
        <v>7</v>
      </c>
      <c r="B118" s="101">
        <v>38729</v>
      </c>
      <c r="C118">
        <v>3250</v>
      </c>
      <c r="D118">
        <v>7.8</v>
      </c>
      <c r="E118">
        <v>2190</v>
      </c>
      <c r="F118" s="150">
        <v>2120</v>
      </c>
      <c r="G118">
        <v>248</v>
      </c>
      <c r="H118">
        <v>174</v>
      </c>
      <c r="I118">
        <v>88.3</v>
      </c>
      <c r="J118">
        <v>413</v>
      </c>
      <c r="K118">
        <v>9.1999999999999993</v>
      </c>
      <c r="L118">
        <v>224</v>
      </c>
      <c r="M118">
        <v>273</v>
      </c>
      <c r="N118" s="92" t="s">
        <v>3</v>
      </c>
      <c r="O118">
        <v>793.8</v>
      </c>
      <c r="P118" s="78">
        <v>501</v>
      </c>
      <c r="S118" s="65"/>
    </row>
    <row r="119" spans="1:19" x14ac:dyDescent="0.2">
      <c r="A119" s="104" t="s">
        <v>36</v>
      </c>
      <c r="B119" s="101">
        <v>38729</v>
      </c>
      <c r="C119">
        <v>4640</v>
      </c>
      <c r="D119">
        <v>7.3</v>
      </c>
      <c r="E119">
        <v>2980</v>
      </c>
      <c r="F119" s="65">
        <v>2920</v>
      </c>
      <c r="G119">
        <v>129</v>
      </c>
      <c r="H119">
        <v>200</v>
      </c>
      <c r="I119">
        <v>94.4</v>
      </c>
      <c r="J119">
        <v>676</v>
      </c>
      <c r="K119">
        <v>15.8</v>
      </c>
      <c r="L119">
        <v>271</v>
      </c>
      <c r="M119">
        <v>331</v>
      </c>
      <c r="N119" s="92" t="s">
        <v>3</v>
      </c>
      <c r="O119">
        <v>790.5</v>
      </c>
      <c r="P119" s="78">
        <v>979</v>
      </c>
      <c r="S119" s="65"/>
    </row>
    <row r="120" spans="1:19" x14ac:dyDescent="0.2">
      <c r="A120" s="104" t="s">
        <v>104</v>
      </c>
      <c r="B120" s="101">
        <v>38729</v>
      </c>
      <c r="C120">
        <v>5370</v>
      </c>
      <c r="D120">
        <v>7.7</v>
      </c>
      <c r="E120">
        <v>3390</v>
      </c>
      <c r="F120" s="65">
        <v>3280</v>
      </c>
      <c r="G120">
        <v>88</v>
      </c>
      <c r="H120">
        <v>202</v>
      </c>
      <c r="I120">
        <v>100</v>
      </c>
      <c r="J120">
        <v>811</v>
      </c>
      <c r="K120">
        <v>18.8</v>
      </c>
      <c r="L120">
        <v>314</v>
      </c>
      <c r="M120">
        <v>383</v>
      </c>
      <c r="N120" s="92" t="s">
        <v>3</v>
      </c>
      <c r="O120" s="52">
        <v>862</v>
      </c>
      <c r="P120" s="78">
        <v>1090</v>
      </c>
      <c r="S120" s="65"/>
    </row>
    <row r="121" spans="1:19" x14ac:dyDescent="0.2">
      <c r="A121" s="104" t="s">
        <v>72</v>
      </c>
      <c r="B121" s="101">
        <v>38729</v>
      </c>
      <c r="C121">
        <v>1560</v>
      </c>
      <c r="D121">
        <v>7.4</v>
      </c>
      <c r="E121">
        <v>990</v>
      </c>
      <c r="F121" s="65">
        <v>909</v>
      </c>
      <c r="G121">
        <v>50</v>
      </c>
      <c r="H121">
        <v>80.400000000000006</v>
      </c>
      <c r="I121">
        <v>20.5</v>
      </c>
      <c r="J121">
        <v>206</v>
      </c>
      <c r="K121">
        <v>9.8000000000000007</v>
      </c>
      <c r="L121">
        <v>155</v>
      </c>
      <c r="M121">
        <v>189</v>
      </c>
      <c r="N121" s="92" t="s">
        <v>3</v>
      </c>
      <c r="O121">
        <v>336.5</v>
      </c>
      <c r="P121" s="78">
        <v>160</v>
      </c>
      <c r="S121" s="65"/>
    </row>
    <row r="122" spans="1:19" x14ac:dyDescent="0.2">
      <c r="A122" s="104" t="s">
        <v>57</v>
      </c>
      <c r="B122" s="101">
        <v>38729</v>
      </c>
      <c r="C122">
        <v>58100</v>
      </c>
      <c r="D122">
        <v>8.1</v>
      </c>
      <c r="E122">
        <v>47200</v>
      </c>
      <c r="F122" s="65">
        <v>47500</v>
      </c>
      <c r="G122">
        <v>73</v>
      </c>
      <c r="H122">
        <v>1020</v>
      </c>
      <c r="I122">
        <v>1560</v>
      </c>
      <c r="J122">
        <v>13400</v>
      </c>
      <c r="K122">
        <v>262</v>
      </c>
      <c r="L122">
        <v>228</v>
      </c>
      <c r="M122">
        <v>278</v>
      </c>
      <c r="N122" s="92" t="s">
        <v>3</v>
      </c>
      <c r="O122">
        <v>11800</v>
      </c>
      <c r="P122" s="78">
        <v>19300</v>
      </c>
      <c r="S122" s="65"/>
    </row>
    <row r="123" spans="1:19" x14ac:dyDescent="0.2">
      <c r="A123" s="104" t="s">
        <v>56</v>
      </c>
      <c r="B123" s="101">
        <v>38729</v>
      </c>
      <c r="C123">
        <v>58100</v>
      </c>
      <c r="D123">
        <v>8.3000000000000007</v>
      </c>
      <c r="E123">
        <v>46400</v>
      </c>
      <c r="F123" s="65">
        <v>47600</v>
      </c>
      <c r="G123">
        <v>69</v>
      </c>
      <c r="H123">
        <v>1020</v>
      </c>
      <c r="I123">
        <v>1590</v>
      </c>
      <c r="J123">
        <v>13400</v>
      </c>
      <c r="K123">
        <v>262</v>
      </c>
      <c r="L123">
        <v>230</v>
      </c>
      <c r="M123">
        <v>280</v>
      </c>
      <c r="N123" s="92" t="s">
        <v>3</v>
      </c>
      <c r="O123">
        <v>11830</v>
      </c>
      <c r="P123" s="78">
        <v>19400</v>
      </c>
      <c r="S123" s="65"/>
    </row>
    <row r="124" spans="1:19" x14ac:dyDescent="0.2">
      <c r="A124" s="104" t="s">
        <v>60</v>
      </c>
      <c r="B124" s="101">
        <v>38729</v>
      </c>
      <c r="C124">
        <v>57900</v>
      </c>
      <c r="D124">
        <v>8.1999999999999993</v>
      </c>
      <c r="E124">
        <v>46100</v>
      </c>
      <c r="F124" s="65">
        <v>47400</v>
      </c>
      <c r="G124">
        <v>76</v>
      </c>
      <c r="H124">
        <v>1020</v>
      </c>
      <c r="I124">
        <v>1560</v>
      </c>
      <c r="J124">
        <v>13400</v>
      </c>
      <c r="K124">
        <v>258</v>
      </c>
      <c r="L124">
        <v>230</v>
      </c>
      <c r="M124">
        <v>280</v>
      </c>
      <c r="N124" s="92" t="s">
        <v>3</v>
      </c>
      <c r="O124">
        <v>11740</v>
      </c>
      <c r="P124" s="78">
        <v>19300</v>
      </c>
      <c r="S124" s="65"/>
    </row>
    <row r="125" spans="1:19" x14ac:dyDescent="0.2">
      <c r="A125" s="104" t="s">
        <v>59</v>
      </c>
      <c r="B125" s="101">
        <v>38729</v>
      </c>
      <c r="C125">
        <v>57900</v>
      </c>
      <c r="D125">
        <v>8.1999999999999993</v>
      </c>
      <c r="E125">
        <v>46500</v>
      </c>
      <c r="F125" s="65">
        <v>47200</v>
      </c>
      <c r="G125">
        <v>71</v>
      </c>
      <c r="H125">
        <v>1010</v>
      </c>
      <c r="I125">
        <v>1550</v>
      </c>
      <c r="J125">
        <v>13300</v>
      </c>
      <c r="K125">
        <v>258</v>
      </c>
      <c r="L125">
        <v>230</v>
      </c>
      <c r="M125">
        <v>280</v>
      </c>
      <c r="N125" s="92" t="s">
        <v>3</v>
      </c>
      <c r="O125">
        <v>11750</v>
      </c>
      <c r="P125" s="78">
        <v>19200</v>
      </c>
      <c r="S125" s="65"/>
    </row>
    <row r="126" spans="1:19" x14ac:dyDescent="0.2">
      <c r="A126" s="104" t="s">
        <v>63</v>
      </c>
      <c r="B126" s="101">
        <v>38729</v>
      </c>
      <c r="C126">
        <v>58400</v>
      </c>
      <c r="D126">
        <v>8.3000000000000007</v>
      </c>
      <c r="E126">
        <v>46900</v>
      </c>
      <c r="F126" s="65">
        <v>47500</v>
      </c>
      <c r="G126">
        <v>56</v>
      </c>
      <c r="H126">
        <v>1020</v>
      </c>
      <c r="I126">
        <v>1570</v>
      </c>
      <c r="J126">
        <v>13500</v>
      </c>
      <c r="K126">
        <v>262</v>
      </c>
      <c r="L126">
        <v>231</v>
      </c>
      <c r="M126">
        <v>282</v>
      </c>
      <c r="N126" s="92" t="s">
        <v>3</v>
      </c>
      <c r="O126">
        <v>11930</v>
      </c>
      <c r="P126" s="78">
        <v>19100</v>
      </c>
      <c r="S126" s="65"/>
    </row>
    <row r="127" spans="1:19" ht="13.5" thickBot="1" x14ac:dyDescent="0.25">
      <c r="A127" s="105" t="s">
        <v>62</v>
      </c>
      <c r="B127" s="102">
        <v>38729</v>
      </c>
      <c r="C127" s="118">
        <v>58500</v>
      </c>
      <c r="D127" s="118">
        <v>8.1</v>
      </c>
      <c r="E127" s="118">
        <v>46400</v>
      </c>
      <c r="F127" s="118">
        <v>47600</v>
      </c>
      <c r="G127" s="118">
        <v>62</v>
      </c>
      <c r="H127" s="118">
        <v>1020</v>
      </c>
      <c r="I127" s="118">
        <v>1560</v>
      </c>
      <c r="J127" s="118">
        <v>13400</v>
      </c>
      <c r="K127" s="118">
        <v>262</v>
      </c>
      <c r="L127" s="118">
        <v>230</v>
      </c>
      <c r="M127" s="118">
        <v>280</v>
      </c>
      <c r="N127" s="215" t="s">
        <v>3</v>
      </c>
      <c r="O127" s="118">
        <v>11830</v>
      </c>
      <c r="P127" s="119">
        <v>19400</v>
      </c>
      <c r="S127" s="65"/>
    </row>
    <row r="128" spans="1:19" x14ac:dyDescent="0.2">
      <c r="E128">
        <f>AVERAGE(E122:E127)</f>
        <v>46583.333333333336</v>
      </c>
      <c r="F128">
        <f>AVERAGE(F122:F127)</f>
        <v>47466.666666666664</v>
      </c>
      <c r="G128">
        <f>AVERAGE(E128:F128)</f>
        <v>47025</v>
      </c>
    </row>
    <row r="129" spans="1:19" ht="13.5" thickBot="1" x14ac:dyDescent="0.25">
      <c r="Q129" s="65"/>
      <c r="R129" s="65"/>
    </row>
    <row r="130" spans="1:19" x14ac:dyDescent="0.2">
      <c r="A130" s="43" t="s">
        <v>79</v>
      </c>
      <c r="B130" s="58"/>
      <c r="C130" s="49" t="s">
        <v>27</v>
      </c>
      <c r="D130" s="49"/>
      <c r="E130" s="49" t="s">
        <v>65</v>
      </c>
      <c r="F130" s="49" t="s">
        <v>65</v>
      </c>
      <c r="G130" s="49" t="s">
        <v>68</v>
      </c>
      <c r="H130" s="49" t="s">
        <v>12</v>
      </c>
      <c r="I130" s="49" t="s">
        <v>31</v>
      </c>
      <c r="J130" s="49" t="s">
        <v>35</v>
      </c>
      <c r="K130" s="49" t="s">
        <v>26</v>
      </c>
      <c r="L130" s="49" t="s">
        <v>163</v>
      </c>
      <c r="M130" s="49" t="s">
        <v>24</v>
      </c>
      <c r="N130" s="49" t="s">
        <v>16</v>
      </c>
      <c r="O130" s="49" t="s">
        <v>53</v>
      </c>
      <c r="P130" s="49" t="s">
        <v>164</v>
      </c>
      <c r="Q130" s="135" t="s">
        <v>111</v>
      </c>
      <c r="R130" s="132" t="s">
        <v>112</v>
      </c>
      <c r="S130" s="65"/>
    </row>
    <row r="131" spans="1:19" ht="13.5" thickBot="1" x14ac:dyDescent="0.25">
      <c r="A131" s="44" t="s">
        <v>49</v>
      </c>
      <c r="B131" s="59" t="s">
        <v>48</v>
      </c>
      <c r="C131" s="51" t="s">
        <v>4</v>
      </c>
      <c r="D131" s="51" t="s">
        <v>43</v>
      </c>
      <c r="E131" s="51" t="s">
        <v>32</v>
      </c>
      <c r="F131" s="51" t="s">
        <v>99</v>
      </c>
      <c r="G131" s="51" t="s">
        <v>32</v>
      </c>
      <c r="H131" s="51" t="s">
        <v>32</v>
      </c>
      <c r="I131" s="51" t="s">
        <v>32</v>
      </c>
      <c r="J131" s="51" t="s">
        <v>32</v>
      </c>
      <c r="K131" s="51" t="s">
        <v>32</v>
      </c>
      <c r="L131" s="51" t="s">
        <v>113</v>
      </c>
      <c r="M131" s="51" t="s">
        <v>113</v>
      </c>
      <c r="N131" s="51" t="s">
        <v>113</v>
      </c>
      <c r="O131" s="51" t="s">
        <v>113</v>
      </c>
      <c r="P131" s="51" t="s">
        <v>113</v>
      </c>
      <c r="Q131" s="134" t="s">
        <v>113</v>
      </c>
      <c r="R131" s="133" t="s">
        <v>113</v>
      </c>
      <c r="S131" s="65"/>
    </row>
    <row r="132" spans="1:19" x14ac:dyDescent="0.2">
      <c r="A132" s="120" t="s">
        <v>7</v>
      </c>
      <c r="B132" s="101">
        <v>38824</v>
      </c>
      <c r="C132">
        <v>2740</v>
      </c>
      <c r="D132">
        <v>7.8</v>
      </c>
      <c r="E132">
        <v>1870</v>
      </c>
      <c r="F132">
        <v>1760</v>
      </c>
      <c r="G132">
        <v>390</v>
      </c>
      <c r="H132">
        <v>159</v>
      </c>
      <c r="I132">
        <v>77.3</v>
      </c>
      <c r="J132">
        <v>337</v>
      </c>
      <c r="K132">
        <v>11.3</v>
      </c>
      <c r="L132">
        <v>217</v>
      </c>
      <c r="M132">
        <v>265</v>
      </c>
      <c r="N132" s="92" t="s">
        <v>3</v>
      </c>
      <c r="O132">
        <v>652.79999999999995</v>
      </c>
      <c r="P132">
        <v>384</v>
      </c>
      <c r="Q132">
        <v>11.3</v>
      </c>
      <c r="R132" s="78">
        <v>8.8000000000000007</v>
      </c>
      <c r="S132" s="65"/>
    </row>
    <row r="133" spans="1:19" x14ac:dyDescent="0.2">
      <c r="A133" s="104" t="s">
        <v>36</v>
      </c>
      <c r="B133" s="101">
        <v>38824</v>
      </c>
      <c r="C133">
        <v>4340</v>
      </c>
      <c r="D133">
        <v>7.8</v>
      </c>
      <c r="E133">
        <v>2820</v>
      </c>
      <c r="F133">
        <v>2730</v>
      </c>
      <c r="G133">
        <v>271</v>
      </c>
      <c r="H133">
        <v>203</v>
      </c>
      <c r="I133">
        <v>97.1</v>
      </c>
      <c r="J133">
        <v>632</v>
      </c>
      <c r="K133">
        <v>15.9</v>
      </c>
      <c r="L133">
        <v>267</v>
      </c>
      <c r="M133">
        <v>325</v>
      </c>
      <c r="N133" s="92" t="s">
        <v>3</v>
      </c>
      <c r="O133" s="52">
        <v>763</v>
      </c>
      <c r="P133">
        <v>853</v>
      </c>
      <c r="Q133">
        <v>12.7</v>
      </c>
      <c r="R133" s="78">
        <v>9.4</v>
      </c>
      <c r="S133" s="65"/>
    </row>
    <row r="134" spans="1:19" x14ac:dyDescent="0.2">
      <c r="A134" s="104" t="s">
        <v>104</v>
      </c>
      <c r="B134" s="101">
        <v>38824</v>
      </c>
      <c r="C134">
        <v>4970</v>
      </c>
      <c r="D134">
        <v>7.8</v>
      </c>
      <c r="E134">
        <v>3220</v>
      </c>
      <c r="F134">
        <v>3120</v>
      </c>
      <c r="G134">
        <v>151</v>
      </c>
      <c r="H134">
        <v>209</v>
      </c>
      <c r="I134">
        <v>104</v>
      </c>
      <c r="J134">
        <v>761</v>
      </c>
      <c r="K134">
        <v>18.3</v>
      </c>
      <c r="L134">
        <v>293</v>
      </c>
      <c r="M134">
        <v>357</v>
      </c>
      <c r="N134" s="92" t="s">
        <v>3</v>
      </c>
      <c r="O134">
        <v>811.4</v>
      </c>
      <c r="P134">
        <v>1030</v>
      </c>
      <c r="Q134">
        <v>12.4</v>
      </c>
      <c r="R134" s="78">
        <v>9.8000000000000007</v>
      </c>
      <c r="S134" s="65"/>
    </row>
    <row r="135" spans="1:19" x14ac:dyDescent="0.2">
      <c r="A135" s="104" t="s">
        <v>72</v>
      </c>
      <c r="B135" s="101">
        <v>38825</v>
      </c>
      <c r="C135">
        <v>1538</v>
      </c>
      <c r="D135">
        <v>7.9</v>
      </c>
      <c r="E135">
        <v>1040</v>
      </c>
      <c r="F135">
        <v>920</v>
      </c>
      <c r="G135">
        <v>78</v>
      </c>
      <c r="H135">
        <v>86.4</v>
      </c>
      <c r="I135">
        <v>21.9</v>
      </c>
      <c r="J135">
        <v>199</v>
      </c>
      <c r="K135">
        <v>10.1</v>
      </c>
      <c r="L135">
        <v>175</v>
      </c>
      <c r="M135">
        <v>214</v>
      </c>
      <c r="N135" s="92" t="s">
        <v>3</v>
      </c>
      <c r="O135">
        <v>328.5</v>
      </c>
      <c r="P135">
        <v>165</v>
      </c>
      <c r="Q135">
        <v>8.8000000000000007</v>
      </c>
      <c r="R135" s="78">
        <v>6.8</v>
      </c>
      <c r="S135" s="65"/>
    </row>
    <row r="136" spans="1:19" x14ac:dyDescent="0.2">
      <c r="A136" s="104" t="s">
        <v>57</v>
      </c>
      <c r="B136" s="101">
        <v>38825</v>
      </c>
      <c r="C136">
        <v>58000</v>
      </c>
      <c r="D136">
        <v>8.6</v>
      </c>
      <c r="E136">
        <v>46500</v>
      </c>
      <c r="F136">
        <v>46100</v>
      </c>
      <c r="G136">
        <v>40</v>
      </c>
      <c r="H136">
        <v>1030</v>
      </c>
      <c r="I136">
        <v>1560</v>
      </c>
      <c r="J136">
        <v>13300</v>
      </c>
      <c r="K136">
        <v>258</v>
      </c>
      <c r="L136">
        <v>222</v>
      </c>
      <c r="M136">
        <v>224</v>
      </c>
      <c r="N136" s="52">
        <v>23</v>
      </c>
      <c r="O136">
        <v>11280</v>
      </c>
      <c r="P136">
        <v>18500</v>
      </c>
      <c r="Q136">
        <v>51.3</v>
      </c>
      <c r="R136" s="78">
        <v>46.9</v>
      </c>
      <c r="S136" s="65"/>
    </row>
    <row r="137" spans="1:19" x14ac:dyDescent="0.2">
      <c r="A137" s="104" t="s">
        <v>56</v>
      </c>
      <c r="B137" s="101">
        <v>38825</v>
      </c>
      <c r="C137">
        <v>57900</v>
      </c>
      <c r="D137">
        <v>8.6</v>
      </c>
      <c r="E137">
        <v>46400</v>
      </c>
      <c r="F137">
        <v>46100</v>
      </c>
      <c r="G137">
        <v>44</v>
      </c>
      <c r="H137">
        <v>1020</v>
      </c>
      <c r="I137">
        <v>1560</v>
      </c>
      <c r="J137">
        <v>13400</v>
      </c>
      <c r="K137">
        <v>256</v>
      </c>
      <c r="L137">
        <v>221</v>
      </c>
      <c r="M137">
        <v>230</v>
      </c>
      <c r="N137">
        <v>19.2</v>
      </c>
      <c r="O137">
        <v>11250</v>
      </c>
      <c r="P137">
        <v>18500</v>
      </c>
      <c r="Q137">
        <v>50.2</v>
      </c>
      <c r="R137" s="78">
        <v>46.3</v>
      </c>
      <c r="S137" s="65"/>
    </row>
    <row r="138" spans="1:19" x14ac:dyDescent="0.2">
      <c r="A138" s="104" t="s">
        <v>60</v>
      </c>
      <c r="B138" s="101">
        <v>38825</v>
      </c>
      <c r="C138">
        <v>57800</v>
      </c>
      <c r="D138">
        <v>8.6</v>
      </c>
      <c r="E138">
        <v>46200</v>
      </c>
      <c r="F138">
        <v>45700</v>
      </c>
      <c r="G138">
        <v>31</v>
      </c>
      <c r="H138">
        <v>1030</v>
      </c>
      <c r="I138">
        <v>1560</v>
      </c>
      <c r="J138">
        <v>13100</v>
      </c>
      <c r="K138">
        <v>254</v>
      </c>
      <c r="L138">
        <v>220</v>
      </c>
      <c r="M138">
        <v>217</v>
      </c>
      <c r="N138">
        <v>25.4</v>
      </c>
      <c r="O138">
        <v>11190</v>
      </c>
      <c r="P138">
        <v>18400</v>
      </c>
      <c r="Q138">
        <v>51.5</v>
      </c>
      <c r="R138" s="78">
        <v>46.8</v>
      </c>
      <c r="S138" s="65"/>
    </row>
    <row r="139" spans="1:19" x14ac:dyDescent="0.2">
      <c r="A139" s="104" t="s">
        <v>59</v>
      </c>
      <c r="B139" s="101">
        <v>38825</v>
      </c>
      <c r="C139">
        <v>57700</v>
      </c>
      <c r="D139">
        <v>8.6</v>
      </c>
      <c r="E139">
        <v>46300</v>
      </c>
      <c r="F139">
        <v>45800</v>
      </c>
      <c r="G139">
        <v>42</v>
      </c>
      <c r="H139">
        <v>1040</v>
      </c>
      <c r="I139">
        <v>1560</v>
      </c>
      <c r="J139">
        <v>13100</v>
      </c>
      <c r="K139">
        <v>254</v>
      </c>
      <c r="L139">
        <v>222</v>
      </c>
      <c r="M139">
        <v>209</v>
      </c>
      <c r="N139">
        <v>30.2</v>
      </c>
      <c r="O139">
        <v>11200</v>
      </c>
      <c r="P139">
        <v>18500</v>
      </c>
      <c r="Q139">
        <v>51.8</v>
      </c>
      <c r="R139" s="78">
        <v>45.5</v>
      </c>
      <c r="S139" s="65"/>
    </row>
    <row r="140" spans="1:19" x14ac:dyDescent="0.2">
      <c r="A140" s="104" t="s">
        <v>63</v>
      </c>
      <c r="B140" s="101">
        <v>38825</v>
      </c>
      <c r="C140">
        <v>57700</v>
      </c>
      <c r="D140">
        <v>8.6</v>
      </c>
      <c r="E140">
        <v>45900</v>
      </c>
      <c r="F140">
        <v>45900</v>
      </c>
      <c r="G140">
        <v>41</v>
      </c>
      <c r="H140">
        <v>1040</v>
      </c>
      <c r="I140">
        <v>1570</v>
      </c>
      <c r="J140">
        <v>13300</v>
      </c>
      <c r="K140">
        <v>254</v>
      </c>
      <c r="L140">
        <v>223</v>
      </c>
      <c r="M140">
        <v>215</v>
      </c>
      <c r="N140">
        <v>28.2</v>
      </c>
      <c r="O140">
        <v>11180</v>
      </c>
      <c r="P140">
        <v>18400</v>
      </c>
      <c r="Q140">
        <v>52.7</v>
      </c>
      <c r="R140" s="78">
        <v>46.3</v>
      </c>
      <c r="S140" s="65"/>
    </row>
    <row r="141" spans="1:19" x14ac:dyDescent="0.2">
      <c r="A141" s="104" t="s">
        <v>62</v>
      </c>
      <c r="B141" s="101">
        <v>38825</v>
      </c>
      <c r="C141">
        <v>57900</v>
      </c>
      <c r="D141">
        <v>8.6</v>
      </c>
      <c r="E141">
        <v>46400</v>
      </c>
      <c r="F141">
        <v>46200</v>
      </c>
      <c r="G141">
        <v>43</v>
      </c>
      <c r="H141">
        <v>1050</v>
      </c>
      <c r="I141">
        <v>1550</v>
      </c>
      <c r="J141">
        <v>13300</v>
      </c>
      <c r="K141">
        <v>260</v>
      </c>
      <c r="L141">
        <v>224</v>
      </c>
      <c r="M141">
        <v>217</v>
      </c>
      <c r="N141">
        <v>27.8</v>
      </c>
      <c r="O141">
        <v>11330</v>
      </c>
      <c r="P141">
        <v>18600</v>
      </c>
      <c r="Q141">
        <v>52.1</v>
      </c>
      <c r="R141" s="52">
        <v>47</v>
      </c>
      <c r="S141" s="65"/>
    </row>
    <row r="142" spans="1:19" ht="13.5" thickBot="1" x14ac:dyDescent="0.25">
      <c r="A142" s="130" t="s">
        <v>103</v>
      </c>
      <c r="B142" s="102">
        <v>38825</v>
      </c>
      <c r="C142" s="125" t="s">
        <v>110</v>
      </c>
      <c r="D142" s="118">
        <v>5.9</v>
      </c>
      <c r="E142" s="184">
        <v>8</v>
      </c>
      <c r="F142" s="118">
        <v>0.7</v>
      </c>
      <c r="G142" s="125" t="s">
        <v>109</v>
      </c>
      <c r="H142" s="118">
        <v>0.2</v>
      </c>
      <c r="I142" s="125" t="s">
        <v>107</v>
      </c>
      <c r="J142" s="125" t="s">
        <v>108</v>
      </c>
      <c r="K142" s="125" t="s">
        <v>108</v>
      </c>
      <c r="L142" s="118">
        <v>0.82</v>
      </c>
      <c r="M142" s="118">
        <v>1</v>
      </c>
      <c r="N142" s="215" t="s">
        <v>3</v>
      </c>
      <c r="O142" s="125" t="s">
        <v>105</v>
      </c>
      <c r="P142" s="125" t="s">
        <v>106</v>
      </c>
      <c r="Q142" s="118">
        <v>0.2</v>
      </c>
      <c r="R142" s="131" t="s">
        <v>108</v>
      </c>
      <c r="S142" s="65"/>
    </row>
    <row r="143" spans="1:19" x14ac:dyDescent="0.2">
      <c r="A143" s="65"/>
      <c r="B143" s="101"/>
      <c r="C143" s="65"/>
      <c r="D143" s="65"/>
      <c r="E143" s="65">
        <f>AVERAGE(E136:E141)</f>
        <v>46283.333333333336</v>
      </c>
      <c r="F143" s="65">
        <f>AVERAGE(F136:F141)</f>
        <v>45966.666666666664</v>
      </c>
      <c r="G143" s="65">
        <f>AVERAGE(E143:F143)</f>
        <v>46125</v>
      </c>
      <c r="H143" s="65"/>
      <c r="I143" s="65"/>
      <c r="J143" s="65"/>
      <c r="K143" s="65"/>
      <c r="L143" s="65"/>
      <c r="M143" s="65"/>
      <c r="N143" s="65"/>
      <c r="O143" s="65"/>
      <c r="P143" s="65"/>
      <c r="Q143" s="65"/>
      <c r="R143" s="65"/>
    </row>
    <row r="144" spans="1:19" ht="13.5" thickBot="1" x14ac:dyDescent="0.25"/>
    <row r="145" spans="1:19" x14ac:dyDescent="0.2">
      <c r="A145" s="43" t="s">
        <v>79</v>
      </c>
      <c r="B145" s="58"/>
      <c r="C145" s="49" t="s">
        <v>27</v>
      </c>
      <c r="D145" s="49"/>
      <c r="E145" s="49" t="s">
        <v>65</v>
      </c>
      <c r="F145" s="49" t="s">
        <v>65</v>
      </c>
      <c r="G145" s="49" t="s">
        <v>68</v>
      </c>
      <c r="H145" s="49" t="s">
        <v>12</v>
      </c>
      <c r="I145" s="49" t="s">
        <v>31</v>
      </c>
      <c r="J145" s="49" t="s">
        <v>35</v>
      </c>
      <c r="K145" s="49" t="s">
        <v>26</v>
      </c>
      <c r="L145" s="49" t="s">
        <v>163</v>
      </c>
      <c r="M145" s="49" t="s">
        <v>24</v>
      </c>
      <c r="N145" s="49" t="s">
        <v>16</v>
      </c>
      <c r="O145" s="49" t="s">
        <v>53</v>
      </c>
      <c r="P145" s="49" t="s">
        <v>164</v>
      </c>
      <c r="Q145" s="135" t="s">
        <v>111</v>
      </c>
      <c r="R145" s="132" t="s">
        <v>112</v>
      </c>
    </row>
    <row r="146" spans="1:19" ht="13.5" thickBot="1" x14ac:dyDescent="0.25">
      <c r="A146" s="44" t="s">
        <v>49</v>
      </c>
      <c r="B146" s="59" t="s">
        <v>48</v>
      </c>
      <c r="C146" s="51" t="s">
        <v>4</v>
      </c>
      <c r="D146" s="51" t="s">
        <v>43</v>
      </c>
      <c r="E146" s="51" t="s">
        <v>32</v>
      </c>
      <c r="F146" s="51" t="s">
        <v>99</v>
      </c>
      <c r="G146" s="51" t="s">
        <v>32</v>
      </c>
      <c r="H146" s="51" t="s">
        <v>32</v>
      </c>
      <c r="I146" s="51" t="s">
        <v>32</v>
      </c>
      <c r="J146" s="51" t="s">
        <v>32</v>
      </c>
      <c r="K146" s="51" t="s">
        <v>32</v>
      </c>
      <c r="L146" s="51" t="s">
        <v>113</v>
      </c>
      <c r="M146" s="51" t="s">
        <v>113</v>
      </c>
      <c r="N146" s="51" t="s">
        <v>113</v>
      </c>
      <c r="O146" s="51" t="s">
        <v>113</v>
      </c>
      <c r="P146" s="51" t="s">
        <v>113</v>
      </c>
      <c r="Q146" s="134" t="s">
        <v>113</v>
      </c>
      <c r="R146" s="133" t="s">
        <v>113</v>
      </c>
    </row>
    <row r="147" spans="1:19" x14ac:dyDescent="0.2">
      <c r="A147" s="120" t="s">
        <v>7</v>
      </c>
      <c r="B147" s="101">
        <v>38917</v>
      </c>
      <c r="C147">
        <v>2940</v>
      </c>
      <c r="D147">
        <v>8.3000000000000007</v>
      </c>
      <c r="E147">
        <v>2010</v>
      </c>
      <c r="F147">
        <v>1890</v>
      </c>
      <c r="G147">
        <v>271</v>
      </c>
      <c r="H147">
        <v>155</v>
      </c>
      <c r="I147">
        <v>82.7</v>
      </c>
      <c r="J147">
        <v>361</v>
      </c>
      <c r="K147">
        <v>12.3</v>
      </c>
      <c r="L147">
        <v>221</v>
      </c>
      <c r="M147">
        <v>270</v>
      </c>
      <c r="N147" s="92" t="s">
        <v>3</v>
      </c>
      <c r="O147">
        <v>717.5</v>
      </c>
      <c r="P147">
        <v>421</v>
      </c>
      <c r="Q147">
        <v>11.7</v>
      </c>
      <c r="R147" s="122">
        <v>9.6999999999999993</v>
      </c>
      <c r="S147" s="65"/>
    </row>
    <row r="148" spans="1:19" x14ac:dyDescent="0.2">
      <c r="A148" s="104" t="s">
        <v>36</v>
      </c>
      <c r="B148" s="101">
        <v>38917</v>
      </c>
      <c r="C148">
        <v>4390</v>
      </c>
      <c r="D148" s="52">
        <v>8</v>
      </c>
      <c r="E148">
        <v>2850</v>
      </c>
      <c r="F148">
        <v>2750</v>
      </c>
      <c r="G148">
        <v>260</v>
      </c>
      <c r="H148">
        <v>189</v>
      </c>
      <c r="I148">
        <v>93.4</v>
      </c>
      <c r="J148">
        <v>635</v>
      </c>
      <c r="K148">
        <v>18.8</v>
      </c>
      <c r="L148">
        <v>265</v>
      </c>
      <c r="M148">
        <v>323</v>
      </c>
      <c r="N148" s="92" t="s">
        <v>3</v>
      </c>
      <c r="O148">
        <v>752.6</v>
      </c>
      <c r="P148">
        <v>896</v>
      </c>
      <c r="Q148">
        <v>12.7</v>
      </c>
      <c r="R148" s="78">
        <v>9.6999999999999993</v>
      </c>
      <c r="S148" s="65"/>
    </row>
    <row r="149" spans="1:19" x14ac:dyDescent="0.2">
      <c r="A149" s="104" t="s">
        <v>104</v>
      </c>
      <c r="B149" s="101">
        <v>38917</v>
      </c>
      <c r="C149">
        <v>4440</v>
      </c>
      <c r="D149">
        <v>8.1999999999999993</v>
      </c>
      <c r="E149">
        <v>2840</v>
      </c>
      <c r="F149">
        <v>2720</v>
      </c>
      <c r="G149">
        <v>156</v>
      </c>
      <c r="H149">
        <v>175</v>
      </c>
      <c r="I149">
        <v>86.4</v>
      </c>
      <c r="J149">
        <v>660</v>
      </c>
      <c r="K149" s="138">
        <v>20</v>
      </c>
      <c r="L149">
        <v>294</v>
      </c>
      <c r="M149">
        <v>359</v>
      </c>
      <c r="N149" s="92" t="s">
        <v>3</v>
      </c>
      <c r="O149">
        <v>702.2</v>
      </c>
      <c r="P149">
        <v>897</v>
      </c>
      <c r="Q149">
        <v>14.2</v>
      </c>
      <c r="R149" s="78">
        <v>11.4</v>
      </c>
      <c r="S149" s="65"/>
    </row>
    <row r="150" spans="1:19" x14ac:dyDescent="0.2">
      <c r="A150" s="104" t="s">
        <v>72</v>
      </c>
      <c r="B150" s="101">
        <v>38917</v>
      </c>
      <c r="C150" s="149">
        <v>2440</v>
      </c>
      <c r="D150">
        <v>8.1</v>
      </c>
      <c r="E150">
        <v>1610</v>
      </c>
      <c r="F150">
        <v>1490</v>
      </c>
      <c r="G150">
        <v>93</v>
      </c>
      <c r="H150">
        <v>116</v>
      </c>
      <c r="I150">
        <v>36.1</v>
      </c>
      <c r="J150">
        <v>354</v>
      </c>
      <c r="K150">
        <v>12.1</v>
      </c>
      <c r="L150">
        <v>175</v>
      </c>
      <c r="M150">
        <v>213</v>
      </c>
      <c r="N150" s="92" t="s">
        <v>3</v>
      </c>
      <c r="O150">
        <v>551.29999999999995</v>
      </c>
      <c r="P150">
        <v>316</v>
      </c>
      <c r="Q150">
        <v>7.6</v>
      </c>
      <c r="R150" s="138">
        <v>6</v>
      </c>
      <c r="S150" s="65"/>
    </row>
    <row r="151" spans="1:19" x14ac:dyDescent="0.2">
      <c r="A151" s="104" t="s">
        <v>57</v>
      </c>
      <c r="B151" s="101">
        <v>38918</v>
      </c>
      <c r="C151">
        <v>58400</v>
      </c>
      <c r="D151">
        <v>8.6</v>
      </c>
      <c r="E151">
        <v>47000</v>
      </c>
      <c r="F151">
        <v>47400</v>
      </c>
      <c r="G151">
        <v>8</v>
      </c>
      <c r="H151">
        <v>1010</v>
      </c>
      <c r="I151">
        <v>1580</v>
      </c>
      <c r="J151">
        <v>13400</v>
      </c>
      <c r="K151">
        <v>262</v>
      </c>
      <c r="L151">
        <v>198</v>
      </c>
      <c r="M151">
        <v>186</v>
      </c>
      <c r="N151">
        <v>27.3</v>
      </c>
      <c r="O151">
        <v>11680</v>
      </c>
      <c r="P151">
        <v>19300</v>
      </c>
      <c r="Q151">
        <v>49.6</v>
      </c>
      <c r="R151" s="78">
        <v>47.5</v>
      </c>
      <c r="S151" s="65"/>
    </row>
    <row r="152" spans="1:19" x14ac:dyDescent="0.2">
      <c r="A152" s="104" t="s">
        <v>56</v>
      </c>
      <c r="B152" s="101">
        <v>38918</v>
      </c>
      <c r="C152">
        <v>57900</v>
      </c>
      <c r="D152">
        <v>8.3000000000000007</v>
      </c>
      <c r="E152">
        <v>46900</v>
      </c>
      <c r="F152">
        <v>47100</v>
      </c>
      <c r="G152">
        <v>20</v>
      </c>
      <c r="H152">
        <v>1010</v>
      </c>
      <c r="I152">
        <v>1580</v>
      </c>
      <c r="J152">
        <v>13300</v>
      </c>
      <c r="K152">
        <v>262</v>
      </c>
      <c r="L152">
        <v>204</v>
      </c>
      <c r="M152">
        <v>249</v>
      </c>
      <c r="N152" s="92" t="s">
        <v>3</v>
      </c>
      <c r="O152">
        <v>11590</v>
      </c>
      <c r="P152">
        <v>19200</v>
      </c>
      <c r="Q152">
        <v>48.4</v>
      </c>
      <c r="R152" s="138">
        <v>47</v>
      </c>
      <c r="S152" s="65"/>
    </row>
    <row r="153" spans="1:19" x14ac:dyDescent="0.2">
      <c r="A153" s="104" t="s">
        <v>60</v>
      </c>
      <c r="B153" s="101">
        <v>38918</v>
      </c>
      <c r="C153">
        <v>58000</v>
      </c>
      <c r="D153">
        <v>8.6999999999999993</v>
      </c>
      <c r="E153">
        <v>47200</v>
      </c>
      <c r="F153">
        <v>47100</v>
      </c>
      <c r="G153">
        <v>25</v>
      </c>
      <c r="H153">
        <v>1010</v>
      </c>
      <c r="I153">
        <v>1580</v>
      </c>
      <c r="J153">
        <v>13300</v>
      </c>
      <c r="K153">
        <v>262</v>
      </c>
      <c r="L153">
        <v>199</v>
      </c>
      <c r="M153">
        <v>173</v>
      </c>
      <c r="N153" s="52">
        <v>34</v>
      </c>
      <c r="O153">
        <v>11640</v>
      </c>
      <c r="P153">
        <v>19200</v>
      </c>
      <c r="Q153">
        <v>49.3</v>
      </c>
      <c r="R153" s="138">
        <v>47</v>
      </c>
      <c r="S153" s="65"/>
    </row>
    <row r="154" spans="1:19" x14ac:dyDescent="0.2">
      <c r="A154" s="104" t="s">
        <v>59</v>
      </c>
      <c r="B154" s="101">
        <v>38918</v>
      </c>
      <c r="C154">
        <v>58000</v>
      </c>
      <c r="D154">
        <v>8.3000000000000007</v>
      </c>
      <c r="E154">
        <v>46700</v>
      </c>
      <c r="F154">
        <v>47100</v>
      </c>
      <c r="G154">
        <v>13</v>
      </c>
      <c r="H154">
        <v>1010</v>
      </c>
      <c r="I154">
        <v>1580</v>
      </c>
      <c r="J154">
        <v>13300</v>
      </c>
      <c r="K154">
        <v>260</v>
      </c>
      <c r="L154">
        <v>204</v>
      </c>
      <c r="M154">
        <v>249</v>
      </c>
      <c r="N154" s="92" t="s">
        <v>3</v>
      </c>
      <c r="O154">
        <v>11640</v>
      </c>
      <c r="P154">
        <v>19200</v>
      </c>
      <c r="Q154">
        <v>48.4</v>
      </c>
      <c r="R154" s="78">
        <v>48.3</v>
      </c>
      <c r="S154" s="65"/>
    </row>
    <row r="155" spans="1:19" x14ac:dyDescent="0.2">
      <c r="A155" s="104" t="s">
        <v>63</v>
      </c>
      <c r="B155" s="101">
        <v>38918</v>
      </c>
      <c r="C155">
        <v>58100</v>
      </c>
      <c r="D155">
        <v>8.6</v>
      </c>
      <c r="E155">
        <v>46900</v>
      </c>
      <c r="F155">
        <v>47600</v>
      </c>
      <c r="G155">
        <v>67</v>
      </c>
      <c r="H155">
        <v>1000</v>
      </c>
      <c r="I155">
        <v>1570</v>
      </c>
      <c r="J155">
        <v>13400</v>
      </c>
      <c r="K155">
        <v>262</v>
      </c>
      <c r="L155">
        <v>200</v>
      </c>
      <c r="M155">
        <v>187</v>
      </c>
      <c r="N155">
        <v>27.8</v>
      </c>
      <c r="O155">
        <v>11780</v>
      </c>
      <c r="P155">
        <v>19500</v>
      </c>
      <c r="Q155">
        <v>49.3</v>
      </c>
      <c r="R155" s="78">
        <v>48.5</v>
      </c>
      <c r="S155" s="65"/>
    </row>
    <row r="156" spans="1:19" ht="13.5" thickBot="1" x14ac:dyDescent="0.25">
      <c r="A156" s="105" t="s">
        <v>62</v>
      </c>
      <c r="B156" s="102">
        <v>38918</v>
      </c>
      <c r="C156" s="118">
        <v>57900</v>
      </c>
      <c r="D156" s="118">
        <v>7.9</v>
      </c>
      <c r="E156" s="118">
        <v>46300</v>
      </c>
      <c r="F156" s="118">
        <v>47000</v>
      </c>
      <c r="G156" s="118">
        <v>15</v>
      </c>
      <c r="H156" s="118">
        <v>994</v>
      </c>
      <c r="I156" s="118">
        <v>1560</v>
      </c>
      <c r="J156" s="118">
        <v>13300</v>
      </c>
      <c r="K156" s="118">
        <v>258</v>
      </c>
      <c r="L156" s="118">
        <v>216</v>
      </c>
      <c r="M156" s="118">
        <v>263</v>
      </c>
      <c r="N156" s="215" t="s">
        <v>3</v>
      </c>
      <c r="O156" s="118">
        <v>11530</v>
      </c>
      <c r="P156" s="118">
        <v>19200</v>
      </c>
      <c r="Q156" s="118">
        <v>47.6</v>
      </c>
      <c r="R156" s="119">
        <v>46.6</v>
      </c>
      <c r="S156" s="65"/>
    </row>
    <row r="157" spans="1:19" x14ac:dyDescent="0.2">
      <c r="A157" s="65"/>
      <c r="B157" s="101"/>
      <c r="C157" s="65"/>
      <c r="E157">
        <f>AVERAGE(E151:E156)</f>
        <v>46833.333333333336</v>
      </c>
      <c r="F157">
        <f>AVERAGE(F151:F156)</f>
        <v>47216.666666666664</v>
      </c>
      <c r="G157">
        <f>AVERAGE(E157:F157)</f>
        <v>47025</v>
      </c>
    </row>
    <row r="158" spans="1:19" ht="13.5" thickBot="1" x14ac:dyDescent="0.25"/>
    <row r="159" spans="1:19" x14ac:dyDescent="0.2">
      <c r="A159" s="43" t="s">
        <v>79</v>
      </c>
      <c r="B159" s="58"/>
      <c r="C159" s="49" t="s">
        <v>27</v>
      </c>
      <c r="D159" s="49"/>
      <c r="E159" s="49" t="s">
        <v>65</v>
      </c>
      <c r="F159" s="49" t="s">
        <v>65</v>
      </c>
      <c r="G159" s="49" t="s">
        <v>68</v>
      </c>
      <c r="H159" s="49" t="s">
        <v>12</v>
      </c>
      <c r="I159" s="49" t="s">
        <v>31</v>
      </c>
      <c r="J159" s="49" t="s">
        <v>35</v>
      </c>
      <c r="K159" s="49" t="s">
        <v>26</v>
      </c>
      <c r="L159" s="49" t="s">
        <v>163</v>
      </c>
      <c r="M159" s="49" t="s">
        <v>24</v>
      </c>
      <c r="N159" s="49" t="s">
        <v>16</v>
      </c>
      <c r="O159" s="49" t="s">
        <v>53</v>
      </c>
      <c r="P159" s="49" t="s">
        <v>164</v>
      </c>
      <c r="Q159" s="135" t="s">
        <v>111</v>
      </c>
      <c r="R159" s="132" t="s">
        <v>112</v>
      </c>
    </row>
    <row r="160" spans="1:19" ht="13.5" thickBot="1" x14ac:dyDescent="0.25">
      <c r="A160" s="44" t="s">
        <v>49</v>
      </c>
      <c r="B160" s="59" t="s">
        <v>48</v>
      </c>
      <c r="C160" s="51" t="s">
        <v>4</v>
      </c>
      <c r="D160" s="51" t="s">
        <v>43</v>
      </c>
      <c r="E160" s="51" t="s">
        <v>32</v>
      </c>
      <c r="F160" s="51" t="s">
        <v>99</v>
      </c>
      <c r="G160" s="51" t="s">
        <v>32</v>
      </c>
      <c r="H160" s="51" t="s">
        <v>32</v>
      </c>
      <c r="I160" s="51" t="s">
        <v>32</v>
      </c>
      <c r="J160" s="51" t="s">
        <v>32</v>
      </c>
      <c r="K160" s="51" t="s">
        <v>32</v>
      </c>
      <c r="L160" s="51" t="s">
        <v>113</v>
      </c>
      <c r="M160" s="51" t="s">
        <v>113</v>
      </c>
      <c r="N160" s="51" t="s">
        <v>113</v>
      </c>
      <c r="O160" s="51" t="s">
        <v>113</v>
      </c>
      <c r="P160" s="51" t="s">
        <v>113</v>
      </c>
      <c r="Q160" s="134" t="s">
        <v>113</v>
      </c>
      <c r="R160" s="133" t="s">
        <v>113</v>
      </c>
    </row>
    <row r="161" spans="1:19" x14ac:dyDescent="0.2">
      <c r="A161" s="120" t="s">
        <v>7</v>
      </c>
      <c r="B161" s="101">
        <v>39041</v>
      </c>
      <c r="C161">
        <v>3140</v>
      </c>
      <c r="D161">
        <v>8.1999999999999993</v>
      </c>
      <c r="E161">
        <v>2580</v>
      </c>
      <c r="F161">
        <v>2040</v>
      </c>
      <c r="G161">
        <v>182</v>
      </c>
      <c r="H161">
        <v>171</v>
      </c>
      <c r="I161" s="52">
        <v>91</v>
      </c>
      <c r="J161">
        <v>384</v>
      </c>
      <c r="K161">
        <v>11.5</v>
      </c>
      <c r="L161">
        <v>224</v>
      </c>
      <c r="M161">
        <v>273</v>
      </c>
      <c r="N161" s="92" t="s">
        <v>3</v>
      </c>
      <c r="O161">
        <v>781.7</v>
      </c>
      <c r="P161">
        <v>466</v>
      </c>
      <c r="Q161">
        <v>8.1999999999999993</v>
      </c>
      <c r="R161" s="122">
        <v>7.7</v>
      </c>
    </row>
    <row r="162" spans="1:19" x14ac:dyDescent="0.2">
      <c r="A162" s="104" t="s">
        <v>36</v>
      </c>
      <c r="B162" s="101">
        <v>39041</v>
      </c>
      <c r="C162">
        <v>4790</v>
      </c>
      <c r="D162" s="52">
        <v>8</v>
      </c>
      <c r="E162">
        <v>3150</v>
      </c>
      <c r="F162">
        <v>3030</v>
      </c>
      <c r="G162">
        <v>231</v>
      </c>
      <c r="H162">
        <v>203</v>
      </c>
      <c r="I162">
        <v>103</v>
      </c>
      <c r="J162">
        <v>690</v>
      </c>
      <c r="K162">
        <v>16.899999999999999</v>
      </c>
      <c r="L162">
        <v>285</v>
      </c>
      <c r="M162">
        <v>347</v>
      </c>
      <c r="N162" s="92" t="s">
        <v>3</v>
      </c>
      <c r="O162" s="52">
        <v>816</v>
      </c>
      <c r="P162">
        <v>1020</v>
      </c>
      <c r="Q162" s="52">
        <v>11</v>
      </c>
      <c r="R162" s="138">
        <v>8</v>
      </c>
    </row>
    <row r="163" spans="1:19" x14ac:dyDescent="0.2">
      <c r="A163" s="104" t="s">
        <v>72</v>
      </c>
      <c r="B163" s="101">
        <v>39041</v>
      </c>
      <c r="C163">
        <v>1715</v>
      </c>
      <c r="D163">
        <v>7.9</v>
      </c>
      <c r="E163">
        <v>1100</v>
      </c>
      <c r="F163">
        <v>1030</v>
      </c>
      <c r="G163">
        <v>45</v>
      </c>
      <c r="H163">
        <v>97.2</v>
      </c>
      <c r="I163">
        <v>27.9</v>
      </c>
      <c r="J163">
        <v>209</v>
      </c>
      <c r="K163">
        <v>10.6</v>
      </c>
      <c r="L163">
        <v>175</v>
      </c>
      <c r="M163">
        <v>214</v>
      </c>
      <c r="N163" s="92" t="s">
        <v>3</v>
      </c>
      <c r="O163">
        <v>375.4</v>
      </c>
      <c r="P163">
        <v>199</v>
      </c>
      <c r="Q163">
        <v>7.7</v>
      </c>
      <c r="R163" s="138">
        <v>6.4</v>
      </c>
    </row>
    <row r="164" spans="1:19" x14ac:dyDescent="0.2">
      <c r="A164" s="104" t="s">
        <v>57</v>
      </c>
      <c r="B164" s="101">
        <v>39041</v>
      </c>
      <c r="C164">
        <v>59500</v>
      </c>
      <c r="D164">
        <v>8.4</v>
      </c>
      <c r="E164">
        <v>48400</v>
      </c>
      <c r="F164">
        <v>48700</v>
      </c>
      <c r="G164">
        <v>26</v>
      </c>
      <c r="H164">
        <v>1010</v>
      </c>
      <c r="I164">
        <v>1650</v>
      </c>
      <c r="J164">
        <v>13600</v>
      </c>
      <c r="K164">
        <v>270</v>
      </c>
      <c r="L164">
        <v>217</v>
      </c>
      <c r="M164">
        <v>256</v>
      </c>
      <c r="N164">
        <v>4.3099999999999996</v>
      </c>
      <c r="O164">
        <v>12040</v>
      </c>
      <c r="P164">
        <v>20000</v>
      </c>
      <c r="Q164">
        <v>49.7</v>
      </c>
      <c r="R164" s="78">
        <v>48.6</v>
      </c>
    </row>
    <row r="165" spans="1:19" x14ac:dyDescent="0.2">
      <c r="A165" s="104" t="s">
        <v>56</v>
      </c>
      <c r="B165" s="101">
        <v>39041</v>
      </c>
      <c r="C165">
        <v>59500</v>
      </c>
      <c r="D165">
        <v>8.4</v>
      </c>
      <c r="E165">
        <v>48800</v>
      </c>
      <c r="F165">
        <v>48600</v>
      </c>
      <c r="G165">
        <v>8</v>
      </c>
      <c r="H165">
        <v>1020</v>
      </c>
      <c r="I165">
        <v>1650</v>
      </c>
      <c r="J165">
        <v>13500</v>
      </c>
      <c r="K165">
        <v>266</v>
      </c>
      <c r="L165">
        <v>217</v>
      </c>
      <c r="M165">
        <v>259</v>
      </c>
      <c r="N165">
        <v>2.87</v>
      </c>
      <c r="O165">
        <v>12010</v>
      </c>
      <c r="P165">
        <v>20000</v>
      </c>
      <c r="Q165">
        <v>48.5</v>
      </c>
      <c r="R165" s="138">
        <v>47.2</v>
      </c>
    </row>
    <row r="166" spans="1:19" x14ac:dyDescent="0.2">
      <c r="A166" s="104" t="s">
        <v>60</v>
      </c>
      <c r="B166" s="101">
        <v>39041</v>
      </c>
      <c r="C166">
        <v>58900</v>
      </c>
      <c r="D166">
        <v>8.4</v>
      </c>
      <c r="E166">
        <v>47900</v>
      </c>
      <c r="F166">
        <v>48200</v>
      </c>
      <c r="G166">
        <v>6</v>
      </c>
      <c r="H166">
        <v>996</v>
      </c>
      <c r="I166">
        <v>1640</v>
      </c>
      <c r="J166">
        <v>13400</v>
      </c>
      <c r="K166">
        <v>270</v>
      </c>
      <c r="L166">
        <v>220</v>
      </c>
      <c r="M166">
        <v>258</v>
      </c>
      <c r="N166">
        <v>4.79</v>
      </c>
      <c r="O166">
        <v>11910</v>
      </c>
      <c r="P166">
        <v>19800</v>
      </c>
      <c r="Q166">
        <v>48.7</v>
      </c>
      <c r="R166" s="138">
        <v>48</v>
      </c>
    </row>
    <row r="167" spans="1:19" x14ac:dyDescent="0.2">
      <c r="A167" s="104" t="s">
        <v>59</v>
      </c>
      <c r="B167" s="101">
        <v>39041</v>
      </c>
      <c r="C167">
        <v>59400</v>
      </c>
      <c r="D167">
        <v>8.4</v>
      </c>
      <c r="E167">
        <v>48600</v>
      </c>
      <c r="F167">
        <v>48600</v>
      </c>
      <c r="G167">
        <v>6</v>
      </c>
      <c r="H167">
        <v>1020</v>
      </c>
      <c r="I167">
        <v>1660</v>
      </c>
      <c r="J167">
        <v>13500</v>
      </c>
      <c r="K167">
        <v>270</v>
      </c>
      <c r="L167">
        <v>219</v>
      </c>
      <c r="M167">
        <v>261</v>
      </c>
      <c r="N167">
        <v>2.87</v>
      </c>
      <c r="O167">
        <v>12050</v>
      </c>
      <c r="P167">
        <v>20000</v>
      </c>
      <c r="Q167">
        <v>47.9</v>
      </c>
      <c r="R167" s="78">
        <v>47.4</v>
      </c>
    </row>
    <row r="168" spans="1:19" x14ac:dyDescent="0.2">
      <c r="A168" s="104" t="s">
        <v>63</v>
      </c>
      <c r="B168" s="101">
        <v>39041</v>
      </c>
      <c r="C168">
        <v>59400</v>
      </c>
      <c r="D168">
        <v>8.4</v>
      </c>
      <c r="E168">
        <v>47200</v>
      </c>
      <c r="F168">
        <v>48500</v>
      </c>
      <c r="G168">
        <v>16</v>
      </c>
      <c r="H168">
        <v>1010</v>
      </c>
      <c r="I168">
        <v>1660</v>
      </c>
      <c r="J168">
        <v>13400</v>
      </c>
      <c r="K168">
        <v>270</v>
      </c>
      <c r="L168">
        <v>218</v>
      </c>
      <c r="M168">
        <v>256</v>
      </c>
      <c r="N168">
        <v>4.79</v>
      </c>
      <c r="O168">
        <v>12030</v>
      </c>
      <c r="P168">
        <v>20000</v>
      </c>
      <c r="Q168">
        <v>49</v>
      </c>
      <c r="R168" s="78">
        <v>48.5</v>
      </c>
    </row>
    <row r="169" spans="1:19" ht="13.5" thickBot="1" x14ac:dyDescent="0.25">
      <c r="A169" s="105" t="s">
        <v>62</v>
      </c>
      <c r="B169" s="102">
        <v>39041</v>
      </c>
      <c r="C169" s="118">
        <v>59500</v>
      </c>
      <c r="D169" s="118">
        <v>8.4</v>
      </c>
      <c r="E169" s="118">
        <v>48700</v>
      </c>
      <c r="F169" s="118">
        <v>48900</v>
      </c>
      <c r="G169" s="118">
        <v>15</v>
      </c>
      <c r="H169" s="118">
        <v>1030</v>
      </c>
      <c r="I169" s="118">
        <v>1650</v>
      </c>
      <c r="J169" s="118">
        <v>13600</v>
      </c>
      <c r="K169" s="118">
        <v>270</v>
      </c>
      <c r="L169" s="118">
        <v>218</v>
      </c>
      <c r="M169" s="118">
        <v>256</v>
      </c>
      <c r="N169" s="118">
        <v>4.79</v>
      </c>
      <c r="O169" s="118">
        <v>12090</v>
      </c>
      <c r="P169" s="118">
        <v>20100</v>
      </c>
      <c r="Q169" s="118">
        <v>48.4</v>
      </c>
      <c r="R169" s="119">
        <v>46.3</v>
      </c>
    </row>
    <row r="170" spans="1:19" x14ac:dyDescent="0.2">
      <c r="A170" s="65"/>
      <c r="B170" s="101"/>
      <c r="C170" s="65"/>
      <c r="D170" s="65"/>
      <c r="E170" s="65">
        <f>AVERAGE(E164:E169)</f>
        <v>48266.666666666664</v>
      </c>
      <c r="F170" s="65">
        <f>AVERAGE(F164:F169)</f>
        <v>48583.333333333336</v>
      </c>
      <c r="G170" s="65">
        <f>AVERAGE(E170:F170)</f>
        <v>48425</v>
      </c>
      <c r="H170" s="65"/>
      <c r="I170" s="65"/>
      <c r="J170" s="65"/>
      <c r="K170" s="65"/>
      <c r="L170" s="65"/>
      <c r="M170" s="65"/>
      <c r="N170" s="65"/>
      <c r="O170" s="65"/>
      <c r="P170" s="65"/>
      <c r="Q170" s="65"/>
      <c r="R170" s="65"/>
    </row>
    <row r="171" spans="1:19" ht="13.5" thickBot="1" x14ac:dyDescent="0.25"/>
    <row r="172" spans="1:19" x14ac:dyDescent="0.2">
      <c r="A172" s="43" t="s">
        <v>79</v>
      </c>
      <c r="B172" s="58"/>
      <c r="C172" s="49" t="s">
        <v>27</v>
      </c>
      <c r="D172" s="49"/>
      <c r="E172" s="49" t="s">
        <v>65</v>
      </c>
      <c r="F172" s="49" t="s">
        <v>65</v>
      </c>
      <c r="G172" s="49" t="s">
        <v>68</v>
      </c>
      <c r="H172" s="49" t="s">
        <v>12</v>
      </c>
      <c r="I172" s="49" t="s">
        <v>31</v>
      </c>
      <c r="J172" s="49" t="s">
        <v>35</v>
      </c>
      <c r="K172" s="49" t="s">
        <v>26</v>
      </c>
      <c r="L172" s="49" t="s">
        <v>163</v>
      </c>
      <c r="M172" s="49" t="s">
        <v>24</v>
      </c>
      <c r="N172" s="49" t="s">
        <v>16</v>
      </c>
      <c r="O172" s="49" t="s">
        <v>53</v>
      </c>
      <c r="P172" s="49" t="s">
        <v>164</v>
      </c>
      <c r="Q172" s="135" t="s">
        <v>111</v>
      </c>
      <c r="R172" s="132" t="s">
        <v>112</v>
      </c>
    </row>
    <row r="173" spans="1:19" ht="13.5" thickBot="1" x14ac:dyDescent="0.25">
      <c r="A173" s="44" t="s">
        <v>49</v>
      </c>
      <c r="B173" s="59" t="s">
        <v>48</v>
      </c>
      <c r="C173" s="51" t="s">
        <v>4</v>
      </c>
      <c r="D173" s="51" t="s">
        <v>43</v>
      </c>
      <c r="E173" s="51" t="s">
        <v>32</v>
      </c>
      <c r="F173" s="51" t="s">
        <v>99</v>
      </c>
      <c r="G173" s="51" t="s">
        <v>32</v>
      </c>
      <c r="H173" s="51" t="s">
        <v>32</v>
      </c>
      <c r="I173" s="51" t="s">
        <v>32</v>
      </c>
      <c r="J173" s="51" t="s">
        <v>32</v>
      </c>
      <c r="K173" s="51" t="s">
        <v>32</v>
      </c>
      <c r="L173" s="51" t="s">
        <v>113</v>
      </c>
      <c r="M173" s="51" t="s">
        <v>113</v>
      </c>
      <c r="N173" s="51" t="s">
        <v>113</v>
      </c>
      <c r="O173" s="51" t="s">
        <v>113</v>
      </c>
      <c r="P173" s="51" t="s">
        <v>113</v>
      </c>
      <c r="Q173" s="134" t="s">
        <v>113</v>
      </c>
      <c r="R173" s="133" t="s">
        <v>113</v>
      </c>
    </row>
    <row r="174" spans="1:19" x14ac:dyDescent="0.2">
      <c r="A174" s="120" t="s">
        <v>7</v>
      </c>
      <c r="B174" s="101">
        <v>39134</v>
      </c>
      <c r="C174">
        <v>2895</v>
      </c>
      <c r="D174">
        <v>8.1</v>
      </c>
      <c r="E174">
        <v>1930</v>
      </c>
      <c r="F174">
        <v>1850</v>
      </c>
      <c r="G174">
        <v>429</v>
      </c>
      <c r="H174">
        <v>166</v>
      </c>
      <c r="I174">
        <v>82.6</v>
      </c>
      <c r="J174">
        <v>359</v>
      </c>
      <c r="K174">
        <v>9.6</v>
      </c>
      <c r="L174">
        <v>222</v>
      </c>
      <c r="M174">
        <v>271</v>
      </c>
      <c r="N174" s="92" t="s">
        <v>3</v>
      </c>
      <c r="O174" s="52">
        <v>687</v>
      </c>
      <c r="P174">
        <v>407</v>
      </c>
      <c r="Q174" s="52">
        <v>10</v>
      </c>
      <c r="R174" s="122">
        <v>7.5</v>
      </c>
      <c r="S174" s="65"/>
    </row>
    <row r="175" spans="1:19" x14ac:dyDescent="0.2">
      <c r="A175" s="104" t="s">
        <v>36</v>
      </c>
      <c r="B175" s="101">
        <v>39134</v>
      </c>
      <c r="C175">
        <v>3598</v>
      </c>
      <c r="D175" s="52">
        <v>8</v>
      </c>
      <c r="E175">
        <v>2310</v>
      </c>
      <c r="F175">
        <v>2230</v>
      </c>
      <c r="G175">
        <v>215</v>
      </c>
      <c r="H175">
        <v>170</v>
      </c>
      <c r="I175">
        <v>82.4</v>
      </c>
      <c r="J175">
        <v>505</v>
      </c>
      <c r="K175">
        <v>12.9</v>
      </c>
      <c r="L175">
        <v>237</v>
      </c>
      <c r="M175">
        <v>289</v>
      </c>
      <c r="N175" s="92" t="s">
        <v>3</v>
      </c>
      <c r="O175" s="52">
        <v>652</v>
      </c>
      <c r="P175">
        <v>656</v>
      </c>
      <c r="Q175" s="52">
        <v>10</v>
      </c>
      <c r="R175" s="78">
        <v>7.3</v>
      </c>
      <c r="S175" s="65"/>
    </row>
    <row r="176" spans="1:19" x14ac:dyDescent="0.2">
      <c r="A176" s="104" t="s">
        <v>72</v>
      </c>
      <c r="B176" s="101">
        <v>39134</v>
      </c>
      <c r="C176">
        <v>1567</v>
      </c>
      <c r="D176" s="52">
        <v>8</v>
      </c>
      <c r="E176">
        <v>1020</v>
      </c>
      <c r="F176">
        <v>924</v>
      </c>
      <c r="G176">
        <v>36</v>
      </c>
      <c r="H176">
        <v>82.4</v>
      </c>
      <c r="I176">
        <v>22.1</v>
      </c>
      <c r="J176">
        <v>211</v>
      </c>
      <c r="K176">
        <v>9.9</v>
      </c>
      <c r="L176">
        <v>171</v>
      </c>
      <c r="M176">
        <v>208</v>
      </c>
      <c r="N176" s="92" t="s">
        <v>3</v>
      </c>
      <c r="O176">
        <v>319.5</v>
      </c>
      <c r="P176">
        <v>173</v>
      </c>
      <c r="Q176">
        <v>8.3000000000000007</v>
      </c>
      <c r="R176" s="138">
        <v>6</v>
      </c>
      <c r="S176" s="65"/>
    </row>
    <row r="177" spans="1:19" x14ac:dyDescent="0.2">
      <c r="A177" s="104" t="s">
        <v>57</v>
      </c>
      <c r="B177" s="101">
        <v>39134</v>
      </c>
      <c r="C177">
        <v>58800</v>
      </c>
      <c r="D177">
        <v>8.8000000000000007</v>
      </c>
      <c r="E177">
        <v>47500</v>
      </c>
      <c r="F177">
        <v>47300</v>
      </c>
      <c r="G177">
        <v>81</v>
      </c>
      <c r="H177">
        <v>1080</v>
      </c>
      <c r="I177">
        <v>1660</v>
      </c>
      <c r="J177">
        <v>13700</v>
      </c>
      <c r="K177">
        <v>266</v>
      </c>
      <c r="L177">
        <v>223</v>
      </c>
      <c r="M177">
        <v>180</v>
      </c>
      <c r="N177">
        <v>45.1</v>
      </c>
      <c r="O177">
        <v>11480</v>
      </c>
      <c r="P177">
        <v>19000</v>
      </c>
      <c r="Q177">
        <v>75.2</v>
      </c>
      <c r="R177" s="78">
        <v>61.6</v>
      </c>
      <c r="S177" s="65"/>
    </row>
    <row r="178" spans="1:19" x14ac:dyDescent="0.2">
      <c r="A178" s="104" t="s">
        <v>56</v>
      </c>
      <c r="B178" s="101">
        <v>39134</v>
      </c>
      <c r="C178">
        <v>59100</v>
      </c>
      <c r="D178">
        <v>8.3000000000000007</v>
      </c>
      <c r="E178">
        <v>48500</v>
      </c>
      <c r="F178">
        <v>48400</v>
      </c>
      <c r="G178">
        <v>45</v>
      </c>
      <c r="H178">
        <v>1070</v>
      </c>
      <c r="I178">
        <v>1690</v>
      </c>
      <c r="J178">
        <v>14000</v>
      </c>
      <c r="K178">
        <v>270</v>
      </c>
      <c r="L178">
        <v>226</v>
      </c>
      <c r="M178">
        <v>275</v>
      </c>
      <c r="N178" s="92" t="s">
        <v>3</v>
      </c>
      <c r="O178">
        <v>11720</v>
      </c>
      <c r="P178">
        <v>19500</v>
      </c>
      <c r="Q178">
        <v>51.2</v>
      </c>
      <c r="R178" s="78">
        <v>46.7</v>
      </c>
      <c r="S178" s="65"/>
    </row>
    <row r="179" spans="1:19" x14ac:dyDescent="0.2">
      <c r="A179" s="104" t="s">
        <v>60</v>
      </c>
      <c r="B179" s="101">
        <v>39134</v>
      </c>
      <c r="C179">
        <v>58400</v>
      </c>
      <c r="D179">
        <v>8.8000000000000007</v>
      </c>
      <c r="E179">
        <v>47500</v>
      </c>
      <c r="F179">
        <v>47200</v>
      </c>
      <c r="G179">
        <v>47</v>
      </c>
      <c r="H179">
        <v>1050</v>
      </c>
      <c r="I179">
        <v>1660</v>
      </c>
      <c r="J179">
        <v>13600</v>
      </c>
      <c r="K179">
        <v>266</v>
      </c>
      <c r="L179">
        <v>224</v>
      </c>
      <c r="M179">
        <v>183</v>
      </c>
      <c r="N179">
        <v>44.2</v>
      </c>
      <c r="O179">
        <v>11530</v>
      </c>
      <c r="P179">
        <v>19000</v>
      </c>
      <c r="Q179">
        <v>69.900000000000006</v>
      </c>
      <c r="R179" s="78">
        <v>59.5</v>
      </c>
      <c r="S179" s="65"/>
    </row>
    <row r="180" spans="1:19" x14ac:dyDescent="0.2">
      <c r="A180" s="104" t="s">
        <v>59</v>
      </c>
      <c r="B180" s="101">
        <v>39134</v>
      </c>
      <c r="C180">
        <v>59000</v>
      </c>
      <c r="D180">
        <v>8.3000000000000007</v>
      </c>
      <c r="E180">
        <v>48300</v>
      </c>
      <c r="F180">
        <v>47900</v>
      </c>
      <c r="G180">
        <v>28</v>
      </c>
      <c r="H180">
        <v>1060</v>
      </c>
      <c r="I180">
        <v>1670</v>
      </c>
      <c r="J180">
        <v>13900</v>
      </c>
      <c r="K180">
        <v>266</v>
      </c>
      <c r="L180">
        <v>226</v>
      </c>
      <c r="M180">
        <v>275</v>
      </c>
      <c r="N180" s="92" t="s">
        <v>3</v>
      </c>
      <c r="O180">
        <v>11570</v>
      </c>
      <c r="P180">
        <v>19300</v>
      </c>
      <c r="Q180">
        <v>48.8</v>
      </c>
      <c r="R180" s="78">
        <v>47.1</v>
      </c>
      <c r="S180" s="65"/>
    </row>
    <row r="181" spans="1:19" x14ac:dyDescent="0.2">
      <c r="A181" s="104" t="s">
        <v>63</v>
      </c>
      <c r="B181" s="101">
        <v>39134</v>
      </c>
      <c r="C181">
        <v>58500</v>
      </c>
      <c r="D181">
        <v>8.6999999999999993</v>
      </c>
      <c r="E181">
        <v>47400</v>
      </c>
      <c r="F181">
        <v>47300</v>
      </c>
      <c r="G181">
        <v>41</v>
      </c>
      <c r="H181">
        <v>1070</v>
      </c>
      <c r="I181">
        <v>1640</v>
      </c>
      <c r="J181">
        <v>13600</v>
      </c>
      <c r="K181">
        <v>262</v>
      </c>
      <c r="L181">
        <v>224</v>
      </c>
      <c r="M181">
        <v>195</v>
      </c>
      <c r="N181">
        <v>38.4</v>
      </c>
      <c r="O181">
        <v>11440</v>
      </c>
      <c r="P181">
        <v>19100</v>
      </c>
      <c r="Q181">
        <v>54.6</v>
      </c>
      <c r="R181" s="78">
        <v>48.6</v>
      </c>
      <c r="S181" s="65"/>
    </row>
    <row r="182" spans="1:19" ht="13.5" thickBot="1" x14ac:dyDescent="0.25">
      <c r="A182" s="105" t="s">
        <v>62</v>
      </c>
      <c r="B182" s="102">
        <v>39134</v>
      </c>
      <c r="C182" s="118">
        <v>59000</v>
      </c>
      <c r="D182" s="118">
        <v>8.5</v>
      </c>
      <c r="E182" s="118">
        <v>48400</v>
      </c>
      <c r="F182" s="118">
        <v>47700</v>
      </c>
      <c r="G182" s="118"/>
      <c r="H182" s="118">
        <v>1070</v>
      </c>
      <c r="I182" s="118">
        <v>1650</v>
      </c>
      <c r="J182" s="118">
        <v>13800</v>
      </c>
      <c r="K182" s="118">
        <v>258</v>
      </c>
      <c r="L182" s="118">
        <v>226</v>
      </c>
      <c r="M182" s="118">
        <v>243</v>
      </c>
      <c r="N182" s="118">
        <v>16.3</v>
      </c>
      <c r="O182" s="118">
        <v>11590</v>
      </c>
      <c r="P182" s="118">
        <v>19200</v>
      </c>
      <c r="Q182" s="118">
        <v>49.6</v>
      </c>
      <c r="R182" s="119">
        <v>46.9</v>
      </c>
      <c r="S182" s="65"/>
    </row>
    <row r="183" spans="1:19" x14ac:dyDescent="0.2">
      <c r="C183" s="65"/>
      <c r="D183" s="65"/>
      <c r="E183" s="65">
        <f>AVERAGE(E177:E182)</f>
        <v>47933.333333333336</v>
      </c>
      <c r="F183" s="65">
        <f>AVERAGE(F177:F182)</f>
        <v>47633.333333333336</v>
      </c>
      <c r="G183" s="65">
        <f>AVERAGE(E183:F183)</f>
        <v>47783.333333333336</v>
      </c>
      <c r="H183" s="65"/>
      <c r="I183" s="65"/>
      <c r="J183" s="65"/>
      <c r="K183" s="65"/>
      <c r="L183" s="65"/>
      <c r="M183" s="65"/>
      <c r="N183" s="65"/>
      <c r="O183" s="65"/>
      <c r="P183" s="65"/>
      <c r="Q183" s="65"/>
      <c r="R183" s="65"/>
    </row>
    <row r="184" spans="1:19" ht="13.5" thickBot="1" x14ac:dyDescent="0.25"/>
    <row r="185" spans="1:19" x14ac:dyDescent="0.2">
      <c r="A185" s="43" t="s">
        <v>79</v>
      </c>
      <c r="B185" s="58"/>
      <c r="C185" s="49" t="s">
        <v>27</v>
      </c>
      <c r="D185" s="49"/>
      <c r="E185" s="49" t="s">
        <v>65</v>
      </c>
      <c r="F185" s="49" t="s">
        <v>65</v>
      </c>
      <c r="G185" s="49" t="s">
        <v>68</v>
      </c>
      <c r="H185" s="49" t="s">
        <v>12</v>
      </c>
      <c r="I185" s="49" t="s">
        <v>31</v>
      </c>
      <c r="J185" s="49" t="s">
        <v>35</v>
      </c>
      <c r="K185" s="49" t="s">
        <v>26</v>
      </c>
      <c r="L185" s="49" t="s">
        <v>163</v>
      </c>
      <c r="M185" s="49" t="s">
        <v>24</v>
      </c>
      <c r="N185" s="49" t="s">
        <v>16</v>
      </c>
      <c r="O185" s="49" t="s">
        <v>53</v>
      </c>
      <c r="P185" s="49" t="s">
        <v>164</v>
      </c>
      <c r="Q185" s="135" t="s">
        <v>111</v>
      </c>
      <c r="R185" s="132" t="s">
        <v>112</v>
      </c>
    </row>
    <row r="186" spans="1:19" ht="13.5" thickBot="1" x14ac:dyDescent="0.25">
      <c r="A186" s="44" t="s">
        <v>49</v>
      </c>
      <c r="B186" s="59" t="s">
        <v>48</v>
      </c>
      <c r="C186" s="51" t="s">
        <v>4</v>
      </c>
      <c r="D186" s="51" t="s">
        <v>43</v>
      </c>
      <c r="E186" s="51" t="s">
        <v>32</v>
      </c>
      <c r="F186" s="51" t="s">
        <v>99</v>
      </c>
      <c r="G186" s="51" t="s">
        <v>32</v>
      </c>
      <c r="H186" s="51" t="s">
        <v>32</v>
      </c>
      <c r="I186" s="51" t="s">
        <v>32</v>
      </c>
      <c r="J186" s="51" t="s">
        <v>32</v>
      </c>
      <c r="K186" s="51" t="s">
        <v>32</v>
      </c>
      <c r="L186" s="51" t="s">
        <v>113</v>
      </c>
      <c r="M186" s="51" t="s">
        <v>113</v>
      </c>
      <c r="N186" s="51" t="s">
        <v>113</v>
      </c>
      <c r="O186" s="51" t="s">
        <v>113</v>
      </c>
      <c r="P186" s="51" t="s">
        <v>113</v>
      </c>
      <c r="Q186" s="134" t="s">
        <v>113</v>
      </c>
      <c r="R186" s="133" t="s">
        <v>113</v>
      </c>
    </row>
    <row r="187" spans="1:19" x14ac:dyDescent="0.2">
      <c r="A187" s="120" t="s">
        <v>7</v>
      </c>
      <c r="B187" s="101">
        <v>39224</v>
      </c>
      <c r="C187">
        <v>2613</v>
      </c>
      <c r="D187">
        <v>7.9</v>
      </c>
      <c r="E187">
        <v>1800</v>
      </c>
      <c r="F187">
        <v>1760</v>
      </c>
      <c r="G187">
        <v>364</v>
      </c>
      <c r="H187">
        <v>156</v>
      </c>
      <c r="I187">
        <v>76.900000000000006</v>
      </c>
      <c r="J187">
        <v>327</v>
      </c>
      <c r="K187">
        <v>11.1</v>
      </c>
      <c r="L187">
        <v>216</v>
      </c>
      <c r="M187">
        <v>264</v>
      </c>
      <c r="N187" s="92" t="s">
        <v>3</v>
      </c>
      <c r="O187">
        <v>666.5</v>
      </c>
      <c r="P187">
        <v>392</v>
      </c>
      <c r="Q187">
        <v>10.7</v>
      </c>
      <c r="R187" s="122">
        <v>8.5</v>
      </c>
      <c r="S187" s="65"/>
    </row>
    <row r="188" spans="1:19" x14ac:dyDescent="0.2">
      <c r="A188" s="104" t="s">
        <v>36</v>
      </c>
      <c r="B188" s="101">
        <v>39224</v>
      </c>
      <c r="C188">
        <v>4248</v>
      </c>
      <c r="D188">
        <v>8.1</v>
      </c>
      <c r="E188">
        <v>2650</v>
      </c>
      <c r="F188">
        <v>2640</v>
      </c>
      <c r="G188">
        <v>252</v>
      </c>
      <c r="H188">
        <v>186</v>
      </c>
      <c r="I188">
        <v>92.6</v>
      </c>
      <c r="J188">
        <v>587</v>
      </c>
      <c r="K188">
        <v>16.7</v>
      </c>
      <c r="L188">
        <v>240</v>
      </c>
      <c r="M188">
        <v>293</v>
      </c>
      <c r="N188" s="92" t="s">
        <v>3</v>
      </c>
      <c r="O188">
        <v>738.4</v>
      </c>
      <c r="P188">
        <v>871</v>
      </c>
      <c r="Q188">
        <v>11.2</v>
      </c>
      <c r="R188" s="78">
        <v>8.3000000000000007</v>
      </c>
      <c r="S188" s="65"/>
    </row>
    <row r="189" spans="1:19" x14ac:dyDescent="0.2">
      <c r="A189" s="104" t="s">
        <v>104</v>
      </c>
      <c r="B189" s="101">
        <v>39224</v>
      </c>
      <c r="C189">
        <v>3135</v>
      </c>
      <c r="D189">
        <v>8.1999999999999993</v>
      </c>
      <c r="E189">
        <v>2030</v>
      </c>
      <c r="F189">
        <v>1970</v>
      </c>
      <c r="G189">
        <v>261</v>
      </c>
      <c r="H189">
        <v>148</v>
      </c>
      <c r="I189">
        <v>68.8</v>
      </c>
      <c r="J189">
        <v>429</v>
      </c>
      <c r="K189">
        <v>13.4</v>
      </c>
      <c r="L189">
        <v>208</v>
      </c>
      <c r="M189">
        <v>254</v>
      </c>
      <c r="N189" s="92" t="s">
        <v>3</v>
      </c>
      <c r="O189">
        <v>600.6</v>
      </c>
      <c r="P189">
        <v>583</v>
      </c>
      <c r="Q189">
        <v>10.4</v>
      </c>
      <c r="R189" s="78">
        <v>7.6</v>
      </c>
      <c r="S189" s="65"/>
    </row>
    <row r="190" spans="1:19" x14ac:dyDescent="0.2">
      <c r="A190" s="104" t="s">
        <v>72</v>
      </c>
      <c r="B190" s="101">
        <v>39224</v>
      </c>
      <c r="C190">
        <v>1367</v>
      </c>
      <c r="D190" s="52">
        <v>8</v>
      </c>
      <c r="E190">
        <v>1000</v>
      </c>
      <c r="F190">
        <v>1030</v>
      </c>
      <c r="G190">
        <v>51</v>
      </c>
      <c r="H190">
        <v>94.2</v>
      </c>
      <c r="I190" s="52">
        <v>27</v>
      </c>
      <c r="J190">
        <v>226</v>
      </c>
      <c r="K190">
        <v>10.1</v>
      </c>
      <c r="L190">
        <v>172</v>
      </c>
      <c r="M190">
        <v>210</v>
      </c>
      <c r="N190" s="92" t="s">
        <v>3</v>
      </c>
      <c r="O190">
        <v>376.4</v>
      </c>
      <c r="P190">
        <v>193</v>
      </c>
      <c r="Q190">
        <v>7.4</v>
      </c>
      <c r="R190" s="78">
        <v>5.9</v>
      </c>
      <c r="S190" s="65"/>
    </row>
    <row r="191" spans="1:19" x14ac:dyDescent="0.2">
      <c r="A191" s="104" t="s">
        <v>57</v>
      </c>
      <c r="B191" s="101">
        <v>39224</v>
      </c>
      <c r="C191">
        <v>58670</v>
      </c>
      <c r="D191">
        <v>8.3000000000000007</v>
      </c>
      <c r="E191">
        <v>46800</v>
      </c>
      <c r="F191">
        <v>47700</v>
      </c>
      <c r="G191">
        <v>14</v>
      </c>
      <c r="H191">
        <v>1030</v>
      </c>
      <c r="I191">
        <v>1620</v>
      </c>
      <c r="J191">
        <v>13600</v>
      </c>
      <c r="K191">
        <v>262</v>
      </c>
      <c r="L191">
        <v>226</v>
      </c>
      <c r="M191">
        <v>276</v>
      </c>
      <c r="N191" s="92" t="s">
        <v>3</v>
      </c>
      <c r="O191">
        <v>11710</v>
      </c>
      <c r="P191">
        <v>19300</v>
      </c>
      <c r="Q191">
        <v>64.400000000000006</v>
      </c>
      <c r="R191" s="78">
        <v>58.7</v>
      </c>
      <c r="S191" s="65"/>
    </row>
    <row r="192" spans="1:19" x14ac:dyDescent="0.2">
      <c r="A192" s="104" t="s">
        <v>56</v>
      </c>
      <c r="B192" s="101">
        <v>39224</v>
      </c>
      <c r="C192">
        <v>58782</v>
      </c>
      <c r="D192">
        <v>8.3000000000000007</v>
      </c>
      <c r="E192">
        <v>46100</v>
      </c>
      <c r="F192">
        <v>47600</v>
      </c>
      <c r="G192">
        <v>12</v>
      </c>
      <c r="H192">
        <v>1030</v>
      </c>
      <c r="I192">
        <v>1620</v>
      </c>
      <c r="J192">
        <v>13500</v>
      </c>
      <c r="K192">
        <v>262</v>
      </c>
      <c r="L192">
        <v>228</v>
      </c>
      <c r="M192">
        <v>278</v>
      </c>
      <c r="N192" s="92" t="s">
        <v>3</v>
      </c>
      <c r="O192">
        <v>11750</v>
      </c>
      <c r="P192">
        <v>19300</v>
      </c>
      <c r="Q192" s="52">
        <v>63</v>
      </c>
      <c r="R192" s="78">
        <v>59.3</v>
      </c>
      <c r="S192" s="65"/>
    </row>
    <row r="193" spans="1:19" x14ac:dyDescent="0.2">
      <c r="A193" s="104" t="s">
        <v>60</v>
      </c>
      <c r="B193" s="101">
        <v>39224</v>
      </c>
      <c r="C193">
        <v>58670</v>
      </c>
      <c r="D193">
        <v>8.6</v>
      </c>
      <c r="E193">
        <v>47100</v>
      </c>
      <c r="F193">
        <v>47200</v>
      </c>
      <c r="G193">
        <v>13</v>
      </c>
      <c r="H193">
        <v>1010</v>
      </c>
      <c r="I193">
        <v>1620</v>
      </c>
      <c r="J193">
        <v>13400</v>
      </c>
      <c r="K193">
        <v>262</v>
      </c>
      <c r="L193">
        <v>226</v>
      </c>
      <c r="M193">
        <v>235</v>
      </c>
      <c r="N193">
        <v>20.2</v>
      </c>
      <c r="O193">
        <v>11610</v>
      </c>
      <c r="P193">
        <v>19200</v>
      </c>
      <c r="Q193">
        <v>61.9</v>
      </c>
      <c r="R193" s="78">
        <v>58.3</v>
      </c>
      <c r="S193" s="65"/>
    </row>
    <row r="194" spans="1:19" x14ac:dyDescent="0.2">
      <c r="A194" s="104" t="s">
        <v>59</v>
      </c>
      <c r="B194" s="101">
        <v>39224</v>
      </c>
      <c r="C194">
        <v>58782</v>
      </c>
      <c r="D194">
        <v>8.3000000000000007</v>
      </c>
      <c r="E194">
        <v>47200</v>
      </c>
      <c r="F194">
        <v>47400</v>
      </c>
      <c r="G194">
        <v>15</v>
      </c>
      <c r="H194">
        <v>1030</v>
      </c>
      <c r="I194">
        <v>1610</v>
      </c>
      <c r="J194">
        <v>13400</v>
      </c>
      <c r="K194">
        <v>262</v>
      </c>
      <c r="L194">
        <v>227</v>
      </c>
      <c r="M194">
        <v>277</v>
      </c>
      <c r="N194" s="92" t="s">
        <v>3</v>
      </c>
      <c r="O194">
        <v>11690</v>
      </c>
      <c r="P194">
        <v>19300</v>
      </c>
      <c r="Q194">
        <v>63.2</v>
      </c>
      <c r="R194" s="78">
        <v>58.7</v>
      </c>
      <c r="S194" s="65"/>
    </row>
    <row r="195" spans="1:19" x14ac:dyDescent="0.2">
      <c r="A195" s="104" t="s">
        <v>63</v>
      </c>
      <c r="B195" s="101">
        <v>39224</v>
      </c>
      <c r="C195">
        <v>58670</v>
      </c>
      <c r="D195">
        <v>8.3000000000000007</v>
      </c>
      <c r="E195">
        <v>47200</v>
      </c>
      <c r="F195">
        <v>47300</v>
      </c>
      <c r="G195">
        <v>20</v>
      </c>
      <c r="H195">
        <v>1030</v>
      </c>
      <c r="I195">
        <v>1620</v>
      </c>
      <c r="J195">
        <v>13400</v>
      </c>
      <c r="K195">
        <v>262</v>
      </c>
      <c r="L195">
        <v>227</v>
      </c>
      <c r="M195">
        <v>277</v>
      </c>
      <c r="N195" s="92" t="s">
        <v>3</v>
      </c>
      <c r="O195">
        <v>11690</v>
      </c>
      <c r="P195">
        <v>19200</v>
      </c>
      <c r="Q195" s="52">
        <v>63</v>
      </c>
      <c r="R195" s="138">
        <v>61</v>
      </c>
      <c r="S195" s="65"/>
    </row>
    <row r="196" spans="1:19" ht="13.5" thickBot="1" x14ac:dyDescent="0.25">
      <c r="A196" s="105" t="s">
        <v>62</v>
      </c>
      <c r="B196" s="102">
        <v>39224</v>
      </c>
      <c r="C196" s="118">
        <v>58782</v>
      </c>
      <c r="D196" s="118">
        <v>8.4</v>
      </c>
      <c r="E196" s="118">
        <v>47000</v>
      </c>
      <c r="F196" s="118">
        <v>47700</v>
      </c>
      <c r="G196" s="118">
        <v>13</v>
      </c>
      <c r="H196" s="118">
        <v>1040</v>
      </c>
      <c r="I196" s="118">
        <v>1620</v>
      </c>
      <c r="J196" s="118">
        <v>13500</v>
      </c>
      <c r="K196" s="118">
        <v>262</v>
      </c>
      <c r="L196" s="118">
        <v>229</v>
      </c>
      <c r="M196" s="118">
        <v>269</v>
      </c>
      <c r="N196" s="327">
        <v>4.8</v>
      </c>
      <c r="O196" s="118">
        <v>11710</v>
      </c>
      <c r="P196" s="118">
        <v>19400</v>
      </c>
      <c r="Q196" s="118">
        <v>61.1</v>
      </c>
      <c r="R196" s="119">
        <v>58.1</v>
      </c>
      <c r="S196" s="65"/>
    </row>
    <row r="197" spans="1:19" x14ac:dyDescent="0.2">
      <c r="B197" s="101"/>
      <c r="C197" s="65"/>
      <c r="D197" s="65"/>
      <c r="E197" s="65">
        <f>AVERAGE(E191:E196)</f>
        <v>46900</v>
      </c>
      <c r="F197" s="65">
        <f>AVERAGE(F191:F196)</f>
        <v>47483.333333333336</v>
      </c>
      <c r="G197" s="65"/>
      <c r="H197" s="65"/>
      <c r="I197" s="65"/>
      <c r="J197" s="65"/>
      <c r="K197" s="65"/>
      <c r="L197" s="65"/>
      <c r="M197" s="65"/>
      <c r="N197" s="65"/>
      <c r="O197" s="65"/>
      <c r="P197" s="65"/>
      <c r="Q197" s="65"/>
      <c r="R197" s="65"/>
    </row>
    <row r="198" spans="1:19" ht="13.5" thickBot="1" x14ac:dyDescent="0.25"/>
    <row r="199" spans="1:19" x14ac:dyDescent="0.2">
      <c r="A199" s="43" t="s">
        <v>79</v>
      </c>
      <c r="B199" s="58"/>
      <c r="C199" s="49" t="s">
        <v>27</v>
      </c>
      <c r="D199" s="49"/>
      <c r="E199" s="49" t="s">
        <v>65</v>
      </c>
      <c r="F199" s="49" t="s">
        <v>65</v>
      </c>
      <c r="G199" s="49" t="s">
        <v>68</v>
      </c>
      <c r="H199" s="49" t="s">
        <v>12</v>
      </c>
      <c r="I199" s="49" t="s">
        <v>31</v>
      </c>
      <c r="J199" s="49" t="s">
        <v>35</v>
      </c>
      <c r="K199" s="49" t="s">
        <v>26</v>
      </c>
      <c r="L199" s="49" t="s">
        <v>163</v>
      </c>
      <c r="M199" s="49" t="s">
        <v>24</v>
      </c>
      <c r="N199" s="49" t="s">
        <v>16</v>
      </c>
      <c r="O199" s="49" t="s">
        <v>53</v>
      </c>
      <c r="P199" s="49" t="s">
        <v>164</v>
      </c>
      <c r="Q199" s="135" t="s">
        <v>111</v>
      </c>
      <c r="R199" s="132" t="s">
        <v>112</v>
      </c>
    </row>
    <row r="200" spans="1:19" ht="13.5" thickBot="1" x14ac:dyDescent="0.25">
      <c r="A200" s="44" t="s">
        <v>49</v>
      </c>
      <c r="B200" s="59" t="s">
        <v>48</v>
      </c>
      <c r="C200" s="51" t="s">
        <v>4</v>
      </c>
      <c r="D200" s="51" t="s">
        <v>43</v>
      </c>
      <c r="E200" s="51" t="s">
        <v>32</v>
      </c>
      <c r="F200" s="51" t="s">
        <v>99</v>
      </c>
      <c r="G200" s="51" t="s">
        <v>32</v>
      </c>
      <c r="H200" s="51" t="s">
        <v>32</v>
      </c>
      <c r="I200" s="51" t="s">
        <v>32</v>
      </c>
      <c r="J200" s="51" t="s">
        <v>32</v>
      </c>
      <c r="K200" s="51" t="s">
        <v>32</v>
      </c>
      <c r="L200" s="51" t="s">
        <v>113</v>
      </c>
      <c r="M200" s="51" t="s">
        <v>113</v>
      </c>
      <c r="N200" s="51" t="s">
        <v>113</v>
      </c>
      <c r="O200" s="51" t="s">
        <v>113</v>
      </c>
      <c r="P200" s="51" t="s">
        <v>113</v>
      </c>
      <c r="Q200" s="134" t="s">
        <v>113</v>
      </c>
      <c r="R200" s="133" t="s">
        <v>113</v>
      </c>
    </row>
    <row r="201" spans="1:19" x14ac:dyDescent="0.2">
      <c r="A201" s="120" t="s">
        <v>7</v>
      </c>
      <c r="B201" s="101">
        <v>39322</v>
      </c>
      <c r="C201">
        <v>3170</v>
      </c>
      <c r="D201">
        <v>7.7</v>
      </c>
      <c r="E201">
        <v>2150</v>
      </c>
      <c r="F201">
        <v>2040</v>
      </c>
      <c r="G201">
        <v>290</v>
      </c>
      <c r="H201">
        <v>168</v>
      </c>
      <c r="I201">
        <v>90.6</v>
      </c>
      <c r="J201">
        <v>402</v>
      </c>
      <c r="K201">
        <v>11.8</v>
      </c>
      <c r="L201">
        <v>227</v>
      </c>
      <c r="M201">
        <v>277</v>
      </c>
      <c r="N201" s="92" t="s">
        <v>3</v>
      </c>
      <c r="O201">
        <v>774.4</v>
      </c>
      <c r="P201">
        <v>452</v>
      </c>
      <c r="Q201">
        <v>11.3</v>
      </c>
      <c r="R201" s="122">
        <v>9.3000000000000007</v>
      </c>
      <c r="S201" s="65"/>
    </row>
    <row r="202" spans="1:19" x14ac:dyDescent="0.2">
      <c r="A202" s="104" t="s">
        <v>36</v>
      </c>
      <c r="B202" s="101">
        <v>39322</v>
      </c>
      <c r="C202">
        <v>4390</v>
      </c>
      <c r="D202">
        <v>7.7</v>
      </c>
      <c r="E202">
        <v>2830</v>
      </c>
      <c r="F202">
        <v>2750</v>
      </c>
      <c r="G202">
        <v>203</v>
      </c>
      <c r="H202">
        <v>190</v>
      </c>
      <c r="I202">
        <v>95.6</v>
      </c>
      <c r="J202">
        <v>641</v>
      </c>
      <c r="K202">
        <v>18.3</v>
      </c>
      <c r="L202">
        <v>248</v>
      </c>
      <c r="M202">
        <v>302</v>
      </c>
      <c r="N202" s="92" t="s">
        <v>3</v>
      </c>
      <c r="O202">
        <v>765.4</v>
      </c>
      <c r="P202">
        <v>891</v>
      </c>
      <c r="Q202">
        <v>12.1</v>
      </c>
      <c r="R202" s="78">
        <v>9.6</v>
      </c>
      <c r="S202" s="65"/>
    </row>
    <row r="203" spans="1:19" x14ac:dyDescent="0.2">
      <c r="A203" s="104" t="s">
        <v>104</v>
      </c>
      <c r="B203" s="101">
        <v>39322</v>
      </c>
      <c r="R203" s="78"/>
      <c r="S203" s="65"/>
    </row>
    <row r="204" spans="1:19" x14ac:dyDescent="0.2">
      <c r="A204" s="104" t="s">
        <v>72</v>
      </c>
      <c r="B204" s="101">
        <v>39322</v>
      </c>
      <c r="C204">
        <v>1790</v>
      </c>
      <c r="D204" s="52">
        <v>8</v>
      </c>
      <c r="E204">
        <v>1200</v>
      </c>
      <c r="F204">
        <v>1070</v>
      </c>
      <c r="G204">
        <v>41</v>
      </c>
      <c r="H204">
        <v>108</v>
      </c>
      <c r="I204" s="52">
        <v>35</v>
      </c>
      <c r="J204">
        <v>220</v>
      </c>
      <c r="K204">
        <v>10.7</v>
      </c>
      <c r="L204">
        <v>168</v>
      </c>
      <c r="M204">
        <v>205</v>
      </c>
      <c r="N204" s="92" t="s">
        <v>3</v>
      </c>
      <c r="O204" s="52">
        <v>401</v>
      </c>
      <c r="P204">
        <v>195</v>
      </c>
      <c r="Q204">
        <v>7.4</v>
      </c>
      <c r="R204" s="78">
        <v>5.4</v>
      </c>
      <c r="S204" s="65"/>
    </row>
    <row r="205" spans="1:19" x14ac:dyDescent="0.2">
      <c r="A205" s="104" t="s">
        <v>57</v>
      </c>
      <c r="B205" s="101">
        <v>39322</v>
      </c>
      <c r="C205">
        <v>59400</v>
      </c>
      <c r="D205">
        <v>8.1999999999999993</v>
      </c>
      <c r="E205">
        <v>48500</v>
      </c>
      <c r="F205">
        <v>47900</v>
      </c>
      <c r="G205">
        <v>39</v>
      </c>
      <c r="H205">
        <v>1040</v>
      </c>
      <c r="I205">
        <v>1670</v>
      </c>
      <c r="J205">
        <v>13800</v>
      </c>
      <c r="K205">
        <v>270</v>
      </c>
      <c r="L205">
        <v>232</v>
      </c>
      <c r="M205">
        <v>283</v>
      </c>
      <c r="N205" s="92" t="s">
        <v>3</v>
      </c>
      <c r="O205">
        <v>11660</v>
      </c>
      <c r="P205">
        <v>19300</v>
      </c>
      <c r="Q205">
        <v>50.1</v>
      </c>
      <c r="R205" s="78">
        <v>48.4</v>
      </c>
      <c r="S205" s="65"/>
    </row>
    <row r="206" spans="1:19" x14ac:dyDescent="0.2">
      <c r="A206" s="104" t="s">
        <v>56</v>
      </c>
      <c r="B206" s="101">
        <v>39322</v>
      </c>
      <c r="C206">
        <v>59400</v>
      </c>
      <c r="D206">
        <v>8.1999999999999993</v>
      </c>
      <c r="E206">
        <v>48100</v>
      </c>
      <c r="F206">
        <v>47800</v>
      </c>
      <c r="G206">
        <v>37</v>
      </c>
      <c r="H206">
        <v>1030</v>
      </c>
      <c r="I206">
        <v>1670</v>
      </c>
      <c r="J206">
        <v>13700</v>
      </c>
      <c r="K206">
        <v>266</v>
      </c>
      <c r="L206">
        <v>232</v>
      </c>
      <c r="M206">
        <v>283</v>
      </c>
      <c r="N206" s="92" t="s">
        <v>3</v>
      </c>
      <c r="O206">
        <v>11730</v>
      </c>
      <c r="P206">
        <v>19300</v>
      </c>
      <c r="Q206">
        <v>49.9</v>
      </c>
      <c r="R206" s="78">
        <v>49.1</v>
      </c>
      <c r="S206" s="65"/>
    </row>
    <row r="207" spans="1:19" x14ac:dyDescent="0.2">
      <c r="A207" s="104" t="s">
        <v>60</v>
      </c>
      <c r="B207" s="101">
        <v>39322</v>
      </c>
      <c r="C207">
        <v>59100</v>
      </c>
      <c r="D207">
        <v>8.1999999999999993</v>
      </c>
      <c r="E207">
        <v>48000</v>
      </c>
      <c r="F207">
        <v>47500</v>
      </c>
      <c r="G207">
        <v>50</v>
      </c>
      <c r="H207">
        <v>1050</v>
      </c>
      <c r="I207">
        <v>1650</v>
      </c>
      <c r="J207">
        <v>13700</v>
      </c>
      <c r="K207">
        <v>270</v>
      </c>
      <c r="L207">
        <v>233</v>
      </c>
      <c r="M207">
        <v>284</v>
      </c>
      <c r="N207" s="92" t="s">
        <v>3</v>
      </c>
      <c r="O207">
        <v>11590</v>
      </c>
      <c r="P207">
        <v>19100</v>
      </c>
      <c r="Q207">
        <v>49.4</v>
      </c>
      <c r="R207" s="78">
        <v>48.3</v>
      </c>
      <c r="S207" s="65"/>
    </row>
    <row r="208" spans="1:19" x14ac:dyDescent="0.2">
      <c r="A208" s="104" t="s">
        <v>59</v>
      </c>
      <c r="B208" s="101">
        <v>39322</v>
      </c>
      <c r="C208">
        <v>59300</v>
      </c>
      <c r="D208">
        <v>8.1999999999999993</v>
      </c>
      <c r="E208">
        <v>48000</v>
      </c>
      <c r="F208">
        <v>47600</v>
      </c>
      <c r="G208">
        <v>31</v>
      </c>
      <c r="H208">
        <v>1060</v>
      </c>
      <c r="I208">
        <v>1650</v>
      </c>
      <c r="J208">
        <v>13600</v>
      </c>
      <c r="K208">
        <v>270</v>
      </c>
      <c r="L208">
        <v>232</v>
      </c>
      <c r="M208">
        <v>283</v>
      </c>
      <c r="N208" s="92" t="s">
        <v>3</v>
      </c>
      <c r="O208">
        <v>11670</v>
      </c>
      <c r="P208">
        <v>19200</v>
      </c>
      <c r="Q208">
        <v>49.5</v>
      </c>
      <c r="R208" s="78">
        <v>48.4</v>
      </c>
      <c r="S208" s="65"/>
    </row>
    <row r="209" spans="1:19" x14ac:dyDescent="0.2">
      <c r="A209" s="104" t="s">
        <v>63</v>
      </c>
      <c r="B209" s="101">
        <v>39322</v>
      </c>
      <c r="C209">
        <v>59400</v>
      </c>
      <c r="D209">
        <v>8.1</v>
      </c>
      <c r="E209">
        <v>48200</v>
      </c>
      <c r="F209">
        <v>48000</v>
      </c>
      <c r="G209">
        <v>34</v>
      </c>
      <c r="H209">
        <v>1060</v>
      </c>
      <c r="I209">
        <v>1650</v>
      </c>
      <c r="J209">
        <v>13800</v>
      </c>
      <c r="K209">
        <v>270</v>
      </c>
      <c r="L209">
        <v>232</v>
      </c>
      <c r="M209">
        <v>283</v>
      </c>
      <c r="N209" s="92" t="s">
        <v>3</v>
      </c>
      <c r="O209">
        <v>11700</v>
      </c>
      <c r="P209">
        <v>19400</v>
      </c>
      <c r="Q209">
        <v>50.5</v>
      </c>
      <c r="R209" s="78">
        <v>49.5</v>
      </c>
      <c r="S209" s="65"/>
    </row>
    <row r="210" spans="1:19" ht="13.5" thickBot="1" x14ac:dyDescent="0.25">
      <c r="A210" s="105" t="s">
        <v>62</v>
      </c>
      <c r="B210" s="102">
        <v>39322</v>
      </c>
      <c r="C210" s="118">
        <v>59400</v>
      </c>
      <c r="D210" s="118">
        <v>8.1</v>
      </c>
      <c r="E210" s="118">
        <v>48300</v>
      </c>
      <c r="F210" s="118">
        <v>47800</v>
      </c>
      <c r="G210" s="118">
        <v>42</v>
      </c>
      <c r="H210" s="118">
        <v>1060</v>
      </c>
      <c r="I210" s="118">
        <v>1680</v>
      </c>
      <c r="J210" s="118">
        <v>13700</v>
      </c>
      <c r="K210" s="118">
        <v>270</v>
      </c>
      <c r="L210" s="118">
        <v>233</v>
      </c>
      <c r="M210" s="118">
        <v>284</v>
      </c>
      <c r="N210" s="92" t="s">
        <v>3</v>
      </c>
      <c r="O210" s="118">
        <v>11680</v>
      </c>
      <c r="P210" s="118">
        <v>19300</v>
      </c>
      <c r="Q210" s="118">
        <v>48.8</v>
      </c>
      <c r="R210" s="119">
        <v>47.7</v>
      </c>
      <c r="S210" s="65"/>
    </row>
    <row r="211" spans="1:19" x14ac:dyDescent="0.2">
      <c r="B211" s="101"/>
      <c r="C211" s="65"/>
      <c r="D211" s="65"/>
      <c r="E211" s="65">
        <f>AVERAGE(E205:E210)</f>
        <v>48183.333333333336</v>
      </c>
      <c r="F211" s="65">
        <f>AVERAGE(F205:F210)</f>
        <v>47766.666666666664</v>
      </c>
      <c r="G211" s="65">
        <f>AVERAGE(E211:F211)</f>
        <v>47975</v>
      </c>
      <c r="H211" s="65"/>
      <c r="I211" s="65"/>
      <c r="J211" s="65"/>
      <c r="K211" s="65"/>
      <c r="L211" s="65"/>
      <c r="M211" s="65"/>
      <c r="N211" s="65"/>
      <c r="O211" s="65"/>
      <c r="P211" s="65"/>
      <c r="Q211" s="65"/>
      <c r="R211" s="65"/>
    </row>
    <row r="212" spans="1:19" ht="13.5" thickBot="1" x14ac:dyDescent="0.25"/>
    <row r="213" spans="1:19" x14ac:dyDescent="0.2">
      <c r="A213" s="43" t="s">
        <v>79</v>
      </c>
      <c r="B213" s="58"/>
      <c r="C213" s="49" t="s">
        <v>27</v>
      </c>
      <c r="D213" s="49"/>
      <c r="E213" s="49" t="s">
        <v>65</v>
      </c>
      <c r="F213" s="49" t="s">
        <v>65</v>
      </c>
      <c r="G213" s="49" t="s">
        <v>68</v>
      </c>
      <c r="H213" s="49" t="s">
        <v>12</v>
      </c>
      <c r="I213" s="49" t="s">
        <v>31</v>
      </c>
      <c r="J213" s="49" t="s">
        <v>35</v>
      </c>
      <c r="K213" s="49" t="s">
        <v>26</v>
      </c>
      <c r="L213" s="49" t="s">
        <v>163</v>
      </c>
      <c r="M213" s="49" t="s">
        <v>24</v>
      </c>
      <c r="N213" s="49" t="s">
        <v>16</v>
      </c>
      <c r="O213" s="49" t="s">
        <v>53</v>
      </c>
      <c r="P213" s="49" t="s">
        <v>164</v>
      </c>
      <c r="Q213" s="135" t="s">
        <v>111</v>
      </c>
      <c r="R213" s="132" t="s">
        <v>112</v>
      </c>
    </row>
    <row r="214" spans="1:19" ht="13.5" thickBot="1" x14ac:dyDescent="0.25">
      <c r="A214" s="44" t="s">
        <v>49</v>
      </c>
      <c r="B214" s="59" t="s">
        <v>48</v>
      </c>
      <c r="C214" s="51" t="s">
        <v>4</v>
      </c>
      <c r="D214" s="51" t="s">
        <v>43</v>
      </c>
      <c r="E214" s="51" t="s">
        <v>32</v>
      </c>
      <c r="F214" s="51" t="s">
        <v>99</v>
      </c>
      <c r="G214" s="51" t="s">
        <v>32</v>
      </c>
      <c r="H214" s="51" t="s">
        <v>32</v>
      </c>
      <c r="I214" s="51" t="s">
        <v>32</v>
      </c>
      <c r="J214" s="51" t="s">
        <v>32</v>
      </c>
      <c r="K214" s="51" t="s">
        <v>32</v>
      </c>
      <c r="L214" s="51" t="s">
        <v>113</v>
      </c>
      <c r="M214" s="51" t="s">
        <v>113</v>
      </c>
      <c r="N214" s="51" t="s">
        <v>113</v>
      </c>
      <c r="O214" s="51" t="s">
        <v>113</v>
      </c>
      <c r="P214" s="51" t="s">
        <v>113</v>
      </c>
      <c r="Q214" s="134" t="s">
        <v>113</v>
      </c>
      <c r="R214" s="133" t="s">
        <v>113</v>
      </c>
    </row>
    <row r="215" spans="1:19" x14ac:dyDescent="0.2">
      <c r="A215" s="120" t="s">
        <v>7</v>
      </c>
      <c r="B215" s="101">
        <v>39400</v>
      </c>
      <c r="C215">
        <v>3829</v>
      </c>
      <c r="D215">
        <v>8.1</v>
      </c>
      <c r="E215">
        <v>2650</v>
      </c>
      <c r="F215">
        <v>2540</v>
      </c>
      <c r="G215">
        <v>209</v>
      </c>
      <c r="H215">
        <v>196</v>
      </c>
      <c r="I215">
        <v>112</v>
      </c>
      <c r="J215">
        <v>515</v>
      </c>
      <c r="K215">
        <v>10.199999999999999</v>
      </c>
      <c r="L215">
        <v>230</v>
      </c>
      <c r="M215">
        <v>281</v>
      </c>
      <c r="N215" s="92" t="s">
        <v>3</v>
      </c>
      <c r="O215" s="52">
        <v>943</v>
      </c>
      <c r="P215">
        <v>624</v>
      </c>
      <c r="Q215">
        <v>7.6</v>
      </c>
      <c r="R215" s="245">
        <v>7</v>
      </c>
      <c r="S215" s="65"/>
    </row>
    <row r="216" spans="1:19" x14ac:dyDescent="0.2">
      <c r="A216" s="104" t="s">
        <v>36</v>
      </c>
      <c r="B216" s="101">
        <v>39400</v>
      </c>
      <c r="C216">
        <v>4897</v>
      </c>
      <c r="D216">
        <v>8.1</v>
      </c>
      <c r="E216">
        <v>3200</v>
      </c>
      <c r="F216">
        <v>3120</v>
      </c>
      <c r="G216">
        <v>207</v>
      </c>
      <c r="H216">
        <v>203</v>
      </c>
      <c r="I216">
        <v>105</v>
      </c>
      <c r="J216">
        <v>726</v>
      </c>
      <c r="K216" s="52">
        <v>17</v>
      </c>
      <c r="L216">
        <v>267</v>
      </c>
      <c r="M216">
        <v>326</v>
      </c>
      <c r="N216" s="92" t="s">
        <v>3</v>
      </c>
      <c r="O216" s="52">
        <v>844</v>
      </c>
      <c r="P216">
        <v>1060</v>
      </c>
      <c r="Q216">
        <v>8.4</v>
      </c>
      <c r="R216" s="78">
        <v>7.2</v>
      </c>
      <c r="S216" s="65"/>
    </row>
    <row r="217" spans="1:19" x14ac:dyDescent="0.2">
      <c r="A217" s="104" t="s">
        <v>104</v>
      </c>
      <c r="B217" s="101">
        <v>39400</v>
      </c>
      <c r="C217">
        <v>5371</v>
      </c>
      <c r="D217">
        <v>7.9</v>
      </c>
      <c r="E217">
        <v>3430</v>
      </c>
      <c r="F217">
        <v>3420</v>
      </c>
      <c r="G217">
        <v>234</v>
      </c>
      <c r="H217">
        <v>202</v>
      </c>
      <c r="I217">
        <v>103</v>
      </c>
      <c r="J217">
        <v>835</v>
      </c>
      <c r="K217">
        <v>21.1</v>
      </c>
      <c r="L217">
        <v>279</v>
      </c>
      <c r="M217">
        <v>340</v>
      </c>
      <c r="N217" s="92" t="s">
        <v>3</v>
      </c>
      <c r="O217">
        <v>830.3</v>
      </c>
      <c r="P217">
        <v>1260</v>
      </c>
      <c r="Q217">
        <v>9.5</v>
      </c>
      <c r="R217" s="78">
        <v>7.9</v>
      </c>
      <c r="S217" s="65"/>
    </row>
    <row r="218" spans="1:19" x14ac:dyDescent="0.2">
      <c r="A218" s="104" t="s">
        <v>72</v>
      </c>
      <c r="B218" s="101">
        <v>39400</v>
      </c>
      <c r="C218">
        <v>1678</v>
      </c>
      <c r="D218">
        <v>8.1</v>
      </c>
      <c r="E218">
        <v>1090</v>
      </c>
      <c r="F218">
        <v>1000</v>
      </c>
      <c r="G218">
        <v>35</v>
      </c>
      <c r="H218">
        <v>97.8</v>
      </c>
      <c r="I218">
        <v>29.2</v>
      </c>
      <c r="J218">
        <v>213</v>
      </c>
      <c r="K218">
        <v>9.6999999999999993</v>
      </c>
      <c r="L218">
        <v>171</v>
      </c>
      <c r="M218">
        <v>208</v>
      </c>
      <c r="N218" s="92" t="s">
        <v>3</v>
      </c>
      <c r="O218">
        <v>379.3</v>
      </c>
      <c r="P218">
        <v>170</v>
      </c>
      <c r="Q218">
        <v>6.3</v>
      </c>
      <c r="R218" s="78">
        <v>5.4</v>
      </c>
      <c r="S218" s="65"/>
    </row>
    <row r="219" spans="1:19" x14ac:dyDescent="0.2">
      <c r="A219" s="104" t="s">
        <v>57</v>
      </c>
      <c r="B219" s="101">
        <v>39400</v>
      </c>
      <c r="C219">
        <v>59900</v>
      </c>
      <c r="D219">
        <v>8.1</v>
      </c>
      <c r="E219">
        <v>48900</v>
      </c>
      <c r="F219">
        <v>49300</v>
      </c>
      <c r="G219">
        <v>42</v>
      </c>
      <c r="H219">
        <v>1040</v>
      </c>
      <c r="I219">
        <v>1690</v>
      </c>
      <c r="J219">
        <v>14200</v>
      </c>
      <c r="K219">
        <v>262</v>
      </c>
      <c r="L219">
        <v>242</v>
      </c>
      <c r="M219">
        <v>295</v>
      </c>
      <c r="N219" s="92" t="s">
        <v>3</v>
      </c>
      <c r="O219">
        <v>12060</v>
      </c>
      <c r="P219">
        <v>19900</v>
      </c>
      <c r="Q219">
        <v>50.2</v>
      </c>
      <c r="R219" s="78">
        <v>48.6</v>
      </c>
      <c r="S219" s="65"/>
    </row>
    <row r="220" spans="1:19" x14ac:dyDescent="0.2">
      <c r="A220" s="104" t="s">
        <v>56</v>
      </c>
      <c r="B220" s="101">
        <v>39400</v>
      </c>
      <c r="C220">
        <v>59900</v>
      </c>
      <c r="D220" s="52">
        <v>8</v>
      </c>
      <c r="E220">
        <v>49400</v>
      </c>
      <c r="F220">
        <v>49200</v>
      </c>
      <c r="G220">
        <v>59</v>
      </c>
      <c r="H220">
        <v>1040</v>
      </c>
      <c r="I220">
        <v>1690</v>
      </c>
      <c r="J220">
        <v>14100</v>
      </c>
      <c r="K220">
        <v>270</v>
      </c>
      <c r="L220">
        <v>244</v>
      </c>
      <c r="M220">
        <v>298</v>
      </c>
      <c r="N220" s="92" t="s">
        <v>3</v>
      </c>
      <c r="O220">
        <v>12090</v>
      </c>
      <c r="P220">
        <v>19900</v>
      </c>
      <c r="Q220">
        <v>50.5</v>
      </c>
      <c r="R220" s="78">
        <v>49.5</v>
      </c>
      <c r="S220" s="65"/>
    </row>
    <row r="221" spans="1:19" x14ac:dyDescent="0.2">
      <c r="A221" s="104" t="s">
        <v>60</v>
      </c>
      <c r="B221" s="101">
        <v>39400</v>
      </c>
      <c r="C221">
        <v>59600</v>
      </c>
      <c r="D221">
        <v>8.1</v>
      </c>
      <c r="E221">
        <v>49200</v>
      </c>
      <c r="F221">
        <v>49300</v>
      </c>
      <c r="G221">
        <v>40</v>
      </c>
      <c r="H221">
        <v>1050</v>
      </c>
      <c r="I221">
        <v>1680</v>
      </c>
      <c r="J221">
        <v>14100</v>
      </c>
      <c r="K221">
        <v>262</v>
      </c>
      <c r="L221">
        <v>243</v>
      </c>
      <c r="M221">
        <v>296</v>
      </c>
      <c r="N221" s="92" t="s">
        <v>3</v>
      </c>
      <c r="O221">
        <v>12100</v>
      </c>
      <c r="P221">
        <v>20000</v>
      </c>
      <c r="Q221">
        <v>49.9</v>
      </c>
      <c r="R221" s="78">
        <v>47.9</v>
      </c>
      <c r="S221" s="65"/>
    </row>
    <row r="222" spans="1:19" x14ac:dyDescent="0.2">
      <c r="A222" s="104" t="s">
        <v>59</v>
      </c>
      <c r="B222" s="101">
        <v>39400</v>
      </c>
      <c r="C222">
        <v>59800</v>
      </c>
      <c r="D222" s="52">
        <v>8</v>
      </c>
      <c r="E222">
        <v>49300</v>
      </c>
      <c r="F222">
        <v>49700</v>
      </c>
      <c r="G222">
        <v>36</v>
      </c>
      <c r="H222">
        <v>1060</v>
      </c>
      <c r="I222">
        <v>1710</v>
      </c>
      <c r="J222">
        <v>14200</v>
      </c>
      <c r="K222">
        <v>266</v>
      </c>
      <c r="L222">
        <v>245</v>
      </c>
      <c r="M222">
        <v>299</v>
      </c>
      <c r="N222" s="92" t="s">
        <v>3</v>
      </c>
      <c r="O222">
        <v>12130</v>
      </c>
      <c r="P222">
        <v>20200</v>
      </c>
      <c r="Q222">
        <v>49.9</v>
      </c>
      <c r="R222" s="78">
        <v>49.1</v>
      </c>
      <c r="S222" s="65"/>
    </row>
    <row r="223" spans="1:19" x14ac:dyDescent="0.2">
      <c r="A223" s="104" t="s">
        <v>63</v>
      </c>
      <c r="B223" s="101">
        <v>39400</v>
      </c>
      <c r="C223">
        <v>59900</v>
      </c>
      <c r="D223">
        <v>8.1</v>
      </c>
      <c r="E223">
        <v>49300</v>
      </c>
      <c r="F223">
        <v>49600</v>
      </c>
      <c r="G223">
        <v>45</v>
      </c>
      <c r="H223">
        <v>1050</v>
      </c>
      <c r="I223">
        <v>1700</v>
      </c>
      <c r="J223">
        <v>14200</v>
      </c>
      <c r="K223">
        <v>274</v>
      </c>
      <c r="L223">
        <v>244</v>
      </c>
      <c r="M223">
        <v>298</v>
      </c>
      <c r="N223" s="92" t="s">
        <v>3</v>
      </c>
      <c r="O223">
        <v>12130</v>
      </c>
      <c r="P223">
        <v>20100</v>
      </c>
      <c r="Q223">
        <v>50.5</v>
      </c>
      <c r="R223" s="78">
        <v>49.9</v>
      </c>
      <c r="S223" s="65"/>
    </row>
    <row r="224" spans="1:19" ht="13.5" thickBot="1" x14ac:dyDescent="0.25">
      <c r="A224" s="105" t="s">
        <v>62</v>
      </c>
      <c r="B224" s="102">
        <v>39400</v>
      </c>
      <c r="C224" s="118">
        <v>59900</v>
      </c>
      <c r="D224" s="184">
        <v>8</v>
      </c>
      <c r="E224" s="118">
        <v>49400</v>
      </c>
      <c r="F224" s="118">
        <v>50000</v>
      </c>
      <c r="G224" s="118">
        <v>46</v>
      </c>
      <c r="H224" s="118">
        <v>1050</v>
      </c>
      <c r="I224" s="118">
        <v>1700</v>
      </c>
      <c r="J224" s="118">
        <v>14300</v>
      </c>
      <c r="K224" s="118">
        <v>274</v>
      </c>
      <c r="L224" s="118">
        <v>244</v>
      </c>
      <c r="M224" s="118">
        <v>298</v>
      </c>
      <c r="N224" s="215" t="s">
        <v>3</v>
      </c>
      <c r="O224" s="118">
        <v>12230</v>
      </c>
      <c r="P224" s="118">
        <v>20300</v>
      </c>
      <c r="Q224" s="244">
        <v>51</v>
      </c>
      <c r="R224" s="119">
        <v>50.6</v>
      </c>
      <c r="S224" s="65"/>
    </row>
    <row r="225" spans="1:19" x14ac:dyDescent="0.2">
      <c r="B225" s="101"/>
      <c r="C225" s="65"/>
      <c r="D225" s="65"/>
      <c r="E225" s="65">
        <f>AVERAGE(E219:E224)</f>
        <v>49250</v>
      </c>
      <c r="F225" s="65">
        <f>AVERAGE(F219:F224)</f>
        <v>49516.666666666664</v>
      </c>
      <c r="G225" s="65">
        <f>AVERAGE(E225:F225)</f>
        <v>49383.333333333328</v>
      </c>
      <c r="H225" s="65"/>
      <c r="I225" s="65"/>
      <c r="J225" s="65"/>
      <c r="K225" s="65"/>
      <c r="L225" s="65"/>
      <c r="M225" s="65"/>
      <c r="N225" s="65"/>
      <c r="O225" s="65"/>
      <c r="P225" s="65"/>
      <c r="Q225" s="65"/>
      <c r="R225" s="78"/>
      <c r="S225" s="65"/>
    </row>
    <row r="226" spans="1:19" ht="13.5" thickBot="1" x14ac:dyDescent="0.25"/>
    <row r="227" spans="1:19" x14ac:dyDescent="0.2">
      <c r="A227" s="43" t="s">
        <v>79</v>
      </c>
      <c r="B227" s="58"/>
      <c r="C227" s="49" t="s">
        <v>27</v>
      </c>
      <c r="D227" s="49"/>
      <c r="E227" s="49" t="s">
        <v>65</v>
      </c>
      <c r="F227" s="49" t="s">
        <v>65</v>
      </c>
      <c r="G227" s="49" t="s">
        <v>68</v>
      </c>
      <c r="H227" s="49" t="s">
        <v>12</v>
      </c>
      <c r="I227" s="49" t="s">
        <v>31</v>
      </c>
      <c r="J227" s="49" t="s">
        <v>35</v>
      </c>
      <c r="K227" s="49" t="s">
        <v>26</v>
      </c>
      <c r="L227" s="49" t="s">
        <v>163</v>
      </c>
      <c r="M227" s="49" t="s">
        <v>24</v>
      </c>
      <c r="N227" s="49" t="s">
        <v>16</v>
      </c>
      <c r="O227" s="49" t="s">
        <v>53</v>
      </c>
      <c r="P227" s="49" t="s">
        <v>164</v>
      </c>
      <c r="Q227" s="135" t="s">
        <v>111</v>
      </c>
      <c r="R227" s="132" t="s">
        <v>112</v>
      </c>
    </row>
    <row r="228" spans="1:19" ht="13.5" thickBot="1" x14ac:dyDescent="0.25">
      <c r="A228" s="44" t="s">
        <v>49</v>
      </c>
      <c r="B228" s="59" t="s">
        <v>48</v>
      </c>
      <c r="C228" s="51" t="s">
        <v>4</v>
      </c>
      <c r="D228" s="51" t="s">
        <v>43</v>
      </c>
      <c r="E228" s="51" t="s">
        <v>32</v>
      </c>
      <c r="F228" s="51" t="s">
        <v>99</v>
      </c>
      <c r="G228" s="51" t="s">
        <v>32</v>
      </c>
      <c r="H228" s="51" t="s">
        <v>32</v>
      </c>
      <c r="I228" s="51" t="s">
        <v>32</v>
      </c>
      <c r="J228" s="51" t="s">
        <v>32</v>
      </c>
      <c r="K228" s="51" t="s">
        <v>32</v>
      </c>
      <c r="L228" s="51" t="s">
        <v>113</v>
      </c>
      <c r="M228" s="51" t="s">
        <v>113</v>
      </c>
      <c r="N228" s="51" t="s">
        <v>113</v>
      </c>
      <c r="O228" s="51" t="s">
        <v>113</v>
      </c>
      <c r="P228" s="51" t="s">
        <v>113</v>
      </c>
      <c r="Q228" s="134" t="s">
        <v>113</v>
      </c>
      <c r="R228" s="133" t="s">
        <v>113</v>
      </c>
    </row>
    <row r="229" spans="1:19" x14ac:dyDescent="0.2">
      <c r="A229" s="120" t="s">
        <v>7</v>
      </c>
      <c r="B229" s="101">
        <v>39503</v>
      </c>
      <c r="C229">
        <v>3070</v>
      </c>
      <c r="D229">
        <v>8.1999999999999993</v>
      </c>
      <c r="E229">
        <v>2090</v>
      </c>
      <c r="F229">
        <v>1980</v>
      </c>
      <c r="G229">
        <v>312</v>
      </c>
      <c r="H229">
        <v>174</v>
      </c>
      <c r="I229">
        <v>89.4</v>
      </c>
      <c r="J229">
        <v>382</v>
      </c>
      <c r="K229">
        <v>9.9</v>
      </c>
      <c r="L229">
        <v>216</v>
      </c>
      <c r="M229">
        <v>264</v>
      </c>
      <c r="N229" s="92" t="s">
        <v>3</v>
      </c>
      <c r="O229">
        <v>738.6</v>
      </c>
      <c r="P229">
        <v>452</v>
      </c>
      <c r="Q229" s="52">
        <v>9</v>
      </c>
      <c r="R229" s="122">
        <v>7.8</v>
      </c>
      <c r="S229" s="65"/>
    </row>
    <row r="230" spans="1:19" x14ac:dyDescent="0.2">
      <c r="A230" s="104" t="s">
        <v>36</v>
      </c>
      <c r="B230" s="101">
        <v>39503</v>
      </c>
      <c r="C230">
        <v>4830</v>
      </c>
      <c r="D230">
        <v>8.1</v>
      </c>
      <c r="E230">
        <v>3140</v>
      </c>
      <c r="F230">
        <v>3030</v>
      </c>
      <c r="G230">
        <v>239</v>
      </c>
      <c r="H230">
        <v>210</v>
      </c>
      <c r="I230">
        <v>106</v>
      </c>
      <c r="J230">
        <v>708</v>
      </c>
      <c r="K230">
        <v>16.100000000000001</v>
      </c>
      <c r="L230">
        <v>247</v>
      </c>
      <c r="M230">
        <v>301</v>
      </c>
      <c r="N230" s="92" t="s">
        <v>3</v>
      </c>
      <c r="O230">
        <v>817.9</v>
      </c>
      <c r="P230">
        <v>1020</v>
      </c>
      <c r="Q230">
        <v>9.3000000000000007</v>
      </c>
      <c r="R230" s="78">
        <v>7.9</v>
      </c>
      <c r="S230" s="65"/>
    </row>
    <row r="231" spans="1:19" x14ac:dyDescent="0.2">
      <c r="A231" s="104" t="s">
        <v>104</v>
      </c>
      <c r="B231" s="101">
        <v>39503</v>
      </c>
      <c r="C231">
        <v>4800</v>
      </c>
      <c r="D231" s="52">
        <v>8</v>
      </c>
      <c r="E231">
        <v>3140</v>
      </c>
      <c r="F231">
        <v>3040</v>
      </c>
      <c r="G231">
        <v>191</v>
      </c>
      <c r="H231">
        <v>200</v>
      </c>
      <c r="I231">
        <v>101</v>
      </c>
      <c r="J231">
        <v>731</v>
      </c>
      <c r="K231">
        <v>17.600000000000001</v>
      </c>
      <c r="L231">
        <v>260</v>
      </c>
      <c r="M231">
        <v>317</v>
      </c>
      <c r="N231" s="92" t="s">
        <v>3</v>
      </c>
      <c r="O231">
        <v>805.7</v>
      </c>
      <c r="P231">
        <v>1020</v>
      </c>
      <c r="Q231" s="52">
        <v>11</v>
      </c>
      <c r="R231" s="78">
        <v>9.1</v>
      </c>
      <c r="S231" s="65"/>
    </row>
    <row r="232" spans="1:19" x14ac:dyDescent="0.2">
      <c r="A232" s="104" t="s">
        <v>72</v>
      </c>
      <c r="B232" s="101">
        <v>39503</v>
      </c>
      <c r="C232">
        <v>1700</v>
      </c>
      <c r="D232">
        <v>8.1999999999999993</v>
      </c>
      <c r="E232">
        <v>1070</v>
      </c>
      <c r="F232">
        <v>980</v>
      </c>
      <c r="G232">
        <v>46</v>
      </c>
      <c r="H232" s="52">
        <v>82</v>
      </c>
      <c r="I232">
        <v>23.8</v>
      </c>
      <c r="J232">
        <v>228</v>
      </c>
      <c r="K232">
        <v>9.3000000000000007</v>
      </c>
      <c r="L232">
        <v>166</v>
      </c>
      <c r="M232">
        <v>203</v>
      </c>
      <c r="N232" s="92" t="s">
        <v>3</v>
      </c>
      <c r="O232">
        <v>345.6</v>
      </c>
      <c r="P232">
        <v>188</v>
      </c>
      <c r="Q232" s="52">
        <v>7</v>
      </c>
      <c r="R232" s="78">
        <v>6.2</v>
      </c>
      <c r="S232" s="65"/>
    </row>
    <row r="233" spans="1:19" x14ac:dyDescent="0.2">
      <c r="A233" s="104" t="s">
        <v>57</v>
      </c>
      <c r="B233" s="101">
        <v>39504</v>
      </c>
      <c r="C233">
        <v>58500</v>
      </c>
      <c r="D233">
        <v>8.5</v>
      </c>
      <c r="E233">
        <v>48500</v>
      </c>
      <c r="F233">
        <v>48100</v>
      </c>
      <c r="G233">
        <v>48</v>
      </c>
      <c r="H233">
        <v>1050</v>
      </c>
      <c r="I233">
        <v>1680</v>
      </c>
      <c r="J233">
        <v>13800</v>
      </c>
      <c r="K233">
        <v>270</v>
      </c>
      <c r="L233">
        <v>246</v>
      </c>
      <c r="M233">
        <v>280</v>
      </c>
      <c r="N233">
        <v>9.5299999999999994</v>
      </c>
      <c r="O233">
        <v>11700</v>
      </c>
      <c r="P233">
        <v>19400</v>
      </c>
      <c r="Q233">
        <v>49.9</v>
      </c>
      <c r="R233" s="78">
        <v>47.7</v>
      </c>
      <c r="S233" s="65"/>
    </row>
    <row r="234" spans="1:19" x14ac:dyDescent="0.2">
      <c r="A234" s="104" t="s">
        <v>56</v>
      </c>
      <c r="B234" s="101">
        <v>39504</v>
      </c>
      <c r="C234">
        <v>58700</v>
      </c>
      <c r="D234">
        <v>8.6</v>
      </c>
      <c r="E234">
        <v>48500</v>
      </c>
      <c r="F234">
        <v>48400</v>
      </c>
      <c r="G234">
        <v>28</v>
      </c>
      <c r="H234">
        <v>1050</v>
      </c>
      <c r="I234">
        <v>1690</v>
      </c>
      <c r="J234">
        <v>13800</v>
      </c>
      <c r="K234">
        <v>270</v>
      </c>
      <c r="L234">
        <v>247</v>
      </c>
      <c r="M234">
        <v>281</v>
      </c>
      <c r="N234" s="52">
        <v>10</v>
      </c>
      <c r="O234">
        <v>11770</v>
      </c>
      <c r="P234">
        <v>19700</v>
      </c>
      <c r="Q234">
        <v>48.4</v>
      </c>
      <c r="R234" s="78">
        <v>47.7</v>
      </c>
      <c r="S234" s="65"/>
    </row>
    <row r="235" spans="1:19" x14ac:dyDescent="0.2">
      <c r="A235" s="104" t="s">
        <v>60</v>
      </c>
      <c r="B235" s="101">
        <v>39504</v>
      </c>
      <c r="C235">
        <v>58400</v>
      </c>
      <c r="D235">
        <v>8.6999999999999993</v>
      </c>
      <c r="E235">
        <v>47800</v>
      </c>
      <c r="F235">
        <v>47700</v>
      </c>
      <c r="G235">
        <v>39</v>
      </c>
      <c r="H235">
        <v>1040</v>
      </c>
      <c r="I235">
        <v>1660</v>
      </c>
      <c r="J235">
        <v>13800</v>
      </c>
      <c r="K235">
        <v>266</v>
      </c>
      <c r="L235">
        <v>246</v>
      </c>
      <c r="M235">
        <v>252</v>
      </c>
      <c r="N235">
        <v>23.3</v>
      </c>
      <c r="O235">
        <v>11590</v>
      </c>
      <c r="P235">
        <v>19200</v>
      </c>
      <c r="Q235">
        <v>50.9</v>
      </c>
      <c r="R235" s="78">
        <v>47.7</v>
      </c>
      <c r="S235" s="65"/>
    </row>
    <row r="236" spans="1:19" x14ac:dyDescent="0.2">
      <c r="A236" s="104" t="s">
        <v>59</v>
      </c>
      <c r="B236" s="101">
        <v>39504</v>
      </c>
      <c r="C236">
        <v>58700</v>
      </c>
      <c r="D236">
        <v>8.6</v>
      </c>
      <c r="E236">
        <v>47900</v>
      </c>
      <c r="F236">
        <v>48200</v>
      </c>
      <c r="G236">
        <v>47</v>
      </c>
      <c r="H236">
        <v>1050</v>
      </c>
      <c r="I236">
        <v>1680</v>
      </c>
      <c r="J236">
        <v>13900</v>
      </c>
      <c r="K236">
        <v>270</v>
      </c>
      <c r="L236">
        <v>246</v>
      </c>
      <c r="M236">
        <v>278</v>
      </c>
      <c r="N236" s="52">
        <v>11</v>
      </c>
      <c r="O236">
        <v>11700</v>
      </c>
      <c r="P236">
        <v>19400</v>
      </c>
      <c r="Q236">
        <v>49</v>
      </c>
      <c r="R236" s="78">
        <v>47.1</v>
      </c>
      <c r="S236" s="65"/>
    </row>
    <row r="237" spans="1:19" x14ac:dyDescent="0.2">
      <c r="A237" s="104" t="s">
        <v>63</v>
      </c>
      <c r="B237" s="101">
        <v>39504</v>
      </c>
      <c r="C237">
        <v>58300</v>
      </c>
      <c r="D237">
        <v>8.6</v>
      </c>
      <c r="E237">
        <v>47900</v>
      </c>
      <c r="F237">
        <v>47900</v>
      </c>
      <c r="G237">
        <v>46</v>
      </c>
      <c r="H237">
        <v>1030</v>
      </c>
      <c r="I237">
        <v>1680</v>
      </c>
      <c r="J237">
        <v>13800</v>
      </c>
      <c r="K237">
        <v>266</v>
      </c>
      <c r="L237">
        <v>245</v>
      </c>
      <c r="M237">
        <v>267</v>
      </c>
      <c r="N237">
        <v>15.7</v>
      </c>
      <c r="O237">
        <v>11690</v>
      </c>
      <c r="P237">
        <v>19300</v>
      </c>
      <c r="Q237">
        <v>50</v>
      </c>
      <c r="R237" s="78">
        <v>47.4</v>
      </c>
      <c r="S237" s="65"/>
    </row>
    <row r="238" spans="1:19" ht="13.5" thickBot="1" x14ac:dyDescent="0.25">
      <c r="A238" s="105" t="s">
        <v>62</v>
      </c>
      <c r="B238" s="102">
        <v>39504</v>
      </c>
      <c r="C238" s="118">
        <v>58700</v>
      </c>
      <c r="D238" s="118">
        <v>8.4</v>
      </c>
      <c r="E238" s="118">
        <v>48700</v>
      </c>
      <c r="F238" s="118">
        <v>48400</v>
      </c>
      <c r="G238" s="118">
        <v>23</v>
      </c>
      <c r="H238" s="118">
        <v>1050</v>
      </c>
      <c r="I238" s="118">
        <v>1690</v>
      </c>
      <c r="J238" s="118">
        <v>13700</v>
      </c>
      <c r="K238" s="118">
        <v>270</v>
      </c>
      <c r="L238" s="118">
        <v>246</v>
      </c>
      <c r="M238" s="118">
        <v>292</v>
      </c>
      <c r="N238" s="118">
        <v>3.81</v>
      </c>
      <c r="O238" s="118">
        <v>11820</v>
      </c>
      <c r="P238" s="118">
        <v>19700</v>
      </c>
      <c r="Q238" s="118">
        <v>49.3</v>
      </c>
      <c r="R238" s="119">
        <v>47.4</v>
      </c>
      <c r="S238" s="65"/>
    </row>
    <row r="239" spans="1:19" x14ac:dyDescent="0.2">
      <c r="C239" s="65"/>
      <c r="D239" s="65"/>
      <c r="E239" s="212">
        <f>AVERAGE(E233:E238)</f>
        <v>48216.666666666664</v>
      </c>
      <c r="F239" s="212">
        <f>AVERAGE(F233:F238)</f>
        <v>48116.666666666664</v>
      </c>
      <c r="G239" s="212"/>
      <c r="H239" s="65"/>
      <c r="I239" s="65"/>
      <c r="J239" s="65"/>
      <c r="K239" s="65"/>
      <c r="L239" s="65"/>
      <c r="M239" s="65"/>
      <c r="N239" s="65"/>
      <c r="O239" s="65"/>
      <c r="P239" s="65"/>
      <c r="Q239" s="65"/>
      <c r="R239" s="65"/>
    </row>
    <row r="240" spans="1:19" ht="13.5" thickBot="1" x14ac:dyDescent="0.25"/>
    <row r="241" spans="1:19" x14ac:dyDescent="0.2">
      <c r="A241" s="43" t="s">
        <v>79</v>
      </c>
      <c r="B241" s="58"/>
      <c r="C241" s="49" t="s">
        <v>27</v>
      </c>
      <c r="D241" s="49"/>
      <c r="E241" s="49" t="s">
        <v>65</v>
      </c>
      <c r="F241" s="49" t="s">
        <v>65</v>
      </c>
      <c r="G241" s="49" t="s">
        <v>68</v>
      </c>
      <c r="H241" s="49" t="s">
        <v>12</v>
      </c>
      <c r="I241" s="49" t="s">
        <v>31</v>
      </c>
      <c r="J241" s="49" t="s">
        <v>35</v>
      </c>
      <c r="K241" s="49" t="s">
        <v>26</v>
      </c>
      <c r="L241" s="49" t="s">
        <v>163</v>
      </c>
      <c r="M241" s="49" t="s">
        <v>24</v>
      </c>
      <c r="N241" s="49" t="s">
        <v>16</v>
      </c>
      <c r="O241" s="49" t="s">
        <v>53</v>
      </c>
      <c r="P241" s="49" t="s">
        <v>164</v>
      </c>
      <c r="Q241" s="135" t="s">
        <v>111</v>
      </c>
      <c r="R241" s="132" t="s">
        <v>112</v>
      </c>
    </row>
    <row r="242" spans="1:19" ht="13.5" thickBot="1" x14ac:dyDescent="0.25">
      <c r="A242" s="44" t="s">
        <v>49</v>
      </c>
      <c r="B242" s="59" t="s">
        <v>48</v>
      </c>
      <c r="C242" s="51" t="s">
        <v>4</v>
      </c>
      <c r="D242" s="51" t="s">
        <v>43</v>
      </c>
      <c r="E242" s="51" t="s">
        <v>32</v>
      </c>
      <c r="F242" s="51" t="s">
        <v>99</v>
      </c>
      <c r="G242" s="51" t="s">
        <v>32</v>
      </c>
      <c r="H242" s="51" t="s">
        <v>32</v>
      </c>
      <c r="I242" s="51" t="s">
        <v>32</v>
      </c>
      <c r="J242" s="51" t="s">
        <v>32</v>
      </c>
      <c r="K242" s="51" t="s">
        <v>32</v>
      </c>
      <c r="L242" s="51" t="s">
        <v>113</v>
      </c>
      <c r="M242" s="51" t="s">
        <v>113</v>
      </c>
      <c r="N242" s="51" t="s">
        <v>113</v>
      </c>
      <c r="O242" s="51" t="s">
        <v>113</v>
      </c>
      <c r="P242" s="51" t="s">
        <v>113</v>
      </c>
      <c r="Q242" s="134" t="s">
        <v>113</v>
      </c>
      <c r="R242" s="133" t="s">
        <v>113</v>
      </c>
    </row>
    <row r="243" spans="1:19" x14ac:dyDescent="0.2">
      <c r="A243" s="120" t="s">
        <v>7</v>
      </c>
      <c r="B243" s="101">
        <v>39569</v>
      </c>
      <c r="C243">
        <v>2828</v>
      </c>
      <c r="D243">
        <v>7.8</v>
      </c>
      <c r="E243">
        <v>1910</v>
      </c>
      <c r="F243">
        <v>1820</v>
      </c>
      <c r="G243">
        <v>311</v>
      </c>
      <c r="H243">
        <v>158</v>
      </c>
      <c r="I243">
        <v>80.400000000000006</v>
      </c>
      <c r="J243">
        <v>345</v>
      </c>
      <c r="K243">
        <v>10.8</v>
      </c>
      <c r="L243">
        <v>214</v>
      </c>
      <c r="M243">
        <v>261</v>
      </c>
      <c r="N243" s="92" t="s">
        <v>3</v>
      </c>
      <c r="O243">
        <v>686.4</v>
      </c>
      <c r="P243">
        <v>403</v>
      </c>
      <c r="Q243" s="52">
        <v>9</v>
      </c>
      <c r="R243" s="122">
        <v>8.1999999999999993</v>
      </c>
      <c r="S243" s="65"/>
    </row>
    <row r="244" spans="1:19" x14ac:dyDescent="0.2">
      <c r="A244" s="104" t="s">
        <v>36</v>
      </c>
      <c r="B244" s="101">
        <v>39569</v>
      </c>
      <c r="C244">
        <v>4005</v>
      </c>
      <c r="D244">
        <v>7.8</v>
      </c>
      <c r="E244">
        <v>2580</v>
      </c>
      <c r="F244">
        <v>2500</v>
      </c>
      <c r="G244">
        <v>336</v>
      </c>
      <c r="H244">
        <v>182</v>
      </c>
      <c r="I244">
        <v>89.5</v>
      </c>
      <c r="J244">
        <v>559</v>
      </c>
      <c r="K244">
        <v>16.100000000000001</v>
      </c>
      <c r="L244">
        <v>239</v>
      </c>
      <c r="M244">
        <v>292</v>
      </c>
      <c r="N244" s="92" t="s">
        <v>3</v>
      </c>
      <c r="O244">
        <v>723.9</v>
      </c>
      <c r="P244">
        <v>781</v>
      </c>
      <c r="Q244">
        <v>9.8000000000000007</v>
      </c>
      <c r="R244" s="78">
        <v>8.9</v>
      </c>
      <c r="S244" s="65"/>
    </row>
    <row r="245" spans="1:19" x14ac:dyDescent="0.2">
      <c r="A245" s="104" t="s">
        <v>104</v>
      </c>
      <c r="B245" s="101">
        <v>39569</v>
      </c>
      <c r="C245">
        <v>4528</v>
      </c>
      <c r="D245">
        <v>7.8</v>
      </c>
      <c r="E245">
        <v>2910</v>
      </c>
      <c r="F245">
        <v>2820</v>
      </c>
      <c r="G245">
        <v>349</v>
      </c>
      <c r="H245">
        <v>188</v>
      </c>
      <c r="I245">
        <v>93.1</v>
      </c>
      <c r="J245">
        <v>658</v>
      </c>
      <c r="K245">
        <v>17.2</v>
      </c>
      <c r="L245">
        <v>253</v>
      </c>
      <c r="M245">
        <v>308</v>
      </c>
      <c r="N245" s="92" t="s">
        <v>3</v>
      </c>
      <c r="O245">
        <v>756.7</v>
      </c>
      <c r="P245">
        <v>948</v>
      </c>
      <c r="Q245">
        <v>10.1</v>
      </c>
      <c r="R245" s="78">
        <v>8.6999999999999993</v>
      </c>
      <c r="S245" s="65"/>
    </row>
    <row r="246" spans="1:19" x14ac:dyDescent="0.2">
      <c r="A246" s="104" t="s">
        <v>72</v>
      </c>
      <c r="B246" s="101">
        <v>39569</v>
      </c>
      <c r="C246">
        <v>1532</v>
      </c>
      <c r="D246">
        <v>8.1</v>
      </c>
      <c r="E246">
        <v>989</v>
      </c>
      <c r="F246">
        <v>899</v>
      </c>
      <c r="G246">
        <v>51</v>
      </c>
      <c r="H246" s="52">
        <v>87</v>
      </c>
      <c r="I246">
        <v>24.4</v>
      </c>
      <c r="J246">
        <v>197</v>
      </c>
      <c r="K246">
        <v>9.8000000000000007</v>
      </c>
      <c r="L246">
        <v>161</v>
      </c>
      <c r="M246">
        <v>196</v>
      </c>
      <c r="N246" s="92" t="s">
        <v>3</v>
      </c>
      <c r="O246">
        <v>324.60000000000002</v>
      </c>
      <c r="P246">
        <v>157</v>
      </c>
      <c r="Q246">
        <v>6.7</v>
      </c>
      <c r="R246" s="78">
        <v>6.1</v>
      </c>
      <c r="S246" s="65"/>
    </row>
    <row r="247" spans="1:19" x14ac:dyDescent="0.2">
      <c r="A247" s="104" t="s">
        <v>57</v>
      </c>
      <c r="B247" s="101">
        <v>39570</v>
      </c>
      <c r="C247">
        <v>59400</v>
      </c>
      <c r="D247">
        <v>8.4</v>
      </c>
      <c r="E247">
        <v>48800</v>
      </c>
      <c r="F247">
        <v>48400</v>
      </c>
      <c r="G247">
        <v>18</v>
      </c>
      <c r="H247">
        <v>1040</v>
      </c>
      <c r="I247">
        <v>1660</v>
      </c>
      <c r="J247">
        <v>13800</v>
      </c>
      <c r="K247">
        <v>270</v>
      </c>
      <c r="L247">
        <v>243</v>
      </c>
      <c r="M247">
        <v>291</v>
      </c>
      <c r="N247">
        <v>2.38</v>
      </c>
      <c r="O247">
        <v>11870</v>
      </c>
      <c r="P247">
        <v>19600</v>
      </c>
      <c r="Q247">
        <v>48.5</v>
      </c>
      <c r="R247" s="138">
        <v>47</v>
      </c>
      <c r="S247" s="65"/>
    </row>
    <row r="248" spans="1:19" x14ac:dyDescent="0.2">
      <c r="A248" s="104" t="s">
        <v>56</v>
      </c>
      <c r="B248" s="101">
        <v>39570</v>
      </c>
      <c r="C248">
        <v>59100</v>
      </c>
      <c r="D248">
        <v>8.5</v>
      </c>
      <c r="E248">
        <v>48600</v>
      </c>
      <c r="F248">
        <v>48300</v>
      </c>
      <c r="G248">
        <v>28</v>
      </c>
      <c r="H248">
        <v>1030</v>
      </c>
      <c r="I248">
        <v>1660</v>
      </c>
      <c r="J248">
        <v>13700</v>
      </c>
      <c r="K248">
        <v>270</v>
      </c>
      <c r="L248">
        <v>244</v>
      </c>
      <c r="M248">
        <v>291</v>
      </c>
      <c r="N248">
        <v>3.33</v>
      </c>
      <c r="O248">
        <v>11840</v>
      </c>
      <c r="P248">
        <v>19600</v>
      </c>
      <c r="Q248">
        <v>48.1</v>
      </c>
      <c r="R248" s="78">
        <v>47.1</v>
      </c>
      <c r="S248" s="65"/>
    </row>
    <row r="249" spans="1:19" x14ac:dyDescent="0.2">
      <c r="A249" s="104" t="s">
        <v>60</v>
      </c>
      <c r="B249" s="101">
        <v>39570</v>
      </c>
      <c r="C249">
        <v>58800</v>
      </c>
      <c r="D249">
        <v>8.5</v>
      </c>
      <c r="E249">
        <v>47800</v>
      </c>
      <c r="F249">
        <v>48500</v>
      </c>
      <c r="G249">
        <v>31</v>
      </c>
      <c r="H249">
        <v>1040</v>
      </c>
      <c r="I249">
        <v>1650</v>
      </c>
      <c r="J249">
        <v>13600</v>
      </c>
      <c r="K249">
        <v>266</v>
      </c>
      <c r="L249">
        <v>241</v>
      </c>
      <c r="M249">
        <v>282</v>
      </c>
      <c r="N249">
        <v>5.72</v>
      </c>
      <c r="O249">
        <v>11980</v>
      </c>
      <c r="P249">
        <v>19800</v>
      </c>
      <c r="Q249">
        <v>48.1</v>
      </c>
      <c r="R249" s="78">
        <v>46.6</v>
      </c>
      <c r="S249" s="65"/>
    </row>
    <row r="250" spans="1:19" x14ac:dyDescent="0.2">
      <c r="A250" s="104" t="s">
        <v>59</v>
      </c>
      <c r="B250" s="101">
        <v>39570</v>
      </c>
      <c r="C250">
        <v>58600</v>
      </c>
      <c r="D250">
        <v>8.5</v>
      </c>
      <c r="E250">
        <v>48100</v>
      </c>
      <c r="F250">
        <v>48100</v>
      </c>
      <c r="G250">
        <v>57</v>
      </c>
      <c r="H250">
        <v>1030</v>
      </c>
      <c r="I250">
        <v>1660</v>
      </c>
      <c r="J250">
        <v>13700</v>
      </c>
      <c r="K250">
        <v>266</v>
      </c>
      <c r="L250">
        <v>243</v>
      </c>
      <c r="M250">
        <v>287</v>
      </c>
      <c r="N250">
        <v>4.29</v>
      </c>
      <c r="O250">
        <v>11760</v>
      </c>
      <c r="P250">
        <v>19500</v>
      </c>
      <c r="Q250">
        <v>47.4</v>
      </c>
      <c r="R250" s="78">
        <v>47.3</v>
      </c>
      <c r="S250" s="65"/>
    </row>
    <row r="251" spans="1:19" x14ac:dyDescent="0.2">
      <c r="A251" s="104" t="s">
        <v>63</v>
      </c>
      <c r="B251" s="101">
        <v>39570</v>
      </c>
      <c r="C251">
        <v>58700</v>
      </c>
      <c r="D251">
        <v>8.5</v>
      </c>
      <c r="E251">
        <v>48300</v>
      </c>
      <c r="F251">
        <v>48100</v>
      </c>
      <c r="G251">
        <v>51</v>
      </c>
      <c r="H251">
        <v>1020</v>
      </c>
      <c r="I251">
        <v>1660</v>
      </c>
      <c r="J251">
        <v>13600</v>
      </c>
      <c r="K251">
        <v>266</v>
      </c>
      <c r="L251">
        <v>242</v>
      </c>
      <c r="M251">
        <v>280</v>
      </c>
      <c r="N251">
        <v>7.15</v>
      </c>
      <c r="O251">
        <v>11850</v>
      </c>
      <c r="P251">
        <v>19600</v>
      </c>
      <c r="Q251">
        <v>47.8</v>
      </c>
      <c r="R251" s="78">
        <v>46.7</v>
      </c>
      <c r="S251" s="65"/>
    </row>
    <row r="252" spans="1:19" ht="13.5" thickBot="1" x14ac:dyDescent="0.25">
      <c r="A252" s="105" t="s">
        <v>62</v>
      </c>
      <c r="B252" s="102">
        <v>39570</v>
      </c>
      <c r="C252" s="118">
        <v>59000</v>
      </c>
      <c r="D252" s="118">
        <v>8.5</v>
      </c>
      <c r="E252" s="118">
        <v>48400</v>
      </c>
      <c r="F252" s="118">
        <v>48400</v>
      </c>
      <c r="G252" s="118">
        <v>31</v>
      </c>
      <c r="H252" s="118">
        <v>1030</v>
      </c>
      <c r="I252" s="118">
        <v>1660</v>
      </c>
      <c r="J252" s="118">
        <v>13700</v>
      </c>
      <c r="K252" s="118">
        <v>266</v>
      </c>
      <c r="L252" s="118">
        <v>242</v>
      </c>
      <c r="M252" s="118">
        <v>285</v>
      </c>
      <c r="N252" s="118">
        <v>5.24</v>
      </c>
      <c r="O252" s="118">
        <v>11920</v>
      </c>
      <c r="P252" s="118">
        <v>19700</v>
      </c>
      <c r="Q252" s="118">
        <v>47.6</v>
      </c>
      <c r="R252" s="119">
        <v>47.1</v>
      </c>
      <c r="S252" s="65"/>
    </row>
    <row r="253" spans="1:19" x14ac:dyDescent="0.2">
      <c r="C253" s="65"/>
      <c r="D253" s="65"/>
      <c r="E253" s="212">
        <f>AVERAGE(E247:E252)</f>
        <v>48333.333333333336</v>
      </c>
      <c r="F253" s="212">
        <f>AVERAGE(F247:F252)</f>
        <v>48300</v>
      </c>
      <c r="G253" s="212">
        <f>AVERAGE(E253:F253)</f>
        <v>48316.666666666672</v>
      </c>
      <c r="H253" s="65"/>
      <c r="I253" s="65"/>
      <c r="J253" s="65"/>
      <c r="K253" s="65"/>
      <c r="L253" s="65"/>
      <c r="M253" s="65"/>
      <c r="N253" s="65"/>
      <c r="O253" s="65"/>
      <c r="P253" s="65"/>
      <c r="Q253" s="65"/>
      <c r="R253" s="65"/>
    </row>
    <row r="254" spans="1:19" ht="13.5" thickBot="1" x14ac:dyDescent="0.25"/>
    <row r="255" spans="1:19" x14ac:dyDescent="0.2">
      <c r="A255" s="43" t="s">
        <v>79</v>
      </c>
      <c r="B255" s="58"/>
      <c r="C255" s="49" t="s">
        <v>27</v>
      </c>
      <c r="D255" s="49"/>
      <c r="E255" s="49" t="s">
        <v>65</v>
      </c>
      <c r="F255" s="49" t="s">
        <v>65</v>
      </c>
      <c r="G255" s="49" t="s">
        <v>68</v>
      </c>
      <c r="H255" s="49" t="s">
        <v>12</v>
      </c>
      <c r="I255" s="49" t="s">
        <v>31</v>
      </c>
      <c r="J255" s="49" t="s">
        <v>35</v>
      </c>
      <c r="K255" s="49" t="s">
        <v>26</v>
      </c>
      <c r="L255" s="49" t="s">
        <v>163</v>
      </c>
      <c r="M255" s="49" t="s">
        <v>24</v>
      </c>
      <c r="N255" s="49" t="s">
        <v>16</v>
      </c>
      <c r="O255" s="49" t="s">
        <v>53</v>
      </c>
      <c r="P255" s="49" t="s">
        <v>164</v>
      </c>
      <c r="Q255" s="135" t="s">
        <v>111</v>
      </c>
      <c r="R255" s="132" t="s">
        <v>112</v>
      </c>
    </row>
    <row r="256" spans="1:19" ht="13.5" thickBot="1" x14ac:dyDescent="0.25">
      <c r="A256" s="44" t="s">
        <v>49</v>
      </c>
      <c r="B256" s="59" t="s">
        <v>48</v>
      </c>
      <c r="C256" s="51" t="s">
        <v>4</v>
      </c>
      <c r="D256" s="51" t="s">
        <v>43</v>
      </c>
      <c r="E256" s="51" t="s">
        <v>32</v>
      </c>
      <c r="F256" s="51" t="s">
        <v>99</v>
      </c>
      <c r="G256" s="51" t="s">
        <v>32</v>
      </c>
      <c r="H256" s="51" t="s">
        <v>32</v>
      </c>
      <c r="I256" s="51" t="s">
        <v>32</v>
      </c>
      <c r="J256" s="51" t="s">
        <v>32</v>
      </c>
      <c r="K256" s="51" t="s">
        <v>32</v>
      </c>
      <c r="L256" s="51" t="s">
        <v>113</v>
      </c>
      <c r="M256" s="51" t="s">
        <v>113</v>
      </c>
      <c r="N256" s="51" t="s">
        <v>113</v>
      </c>
      <c r="O256" s="51" t="s">
        <v>113</v>
      </c>
      <c r="P256" s="51" t="s">
        <v>113</v>
      </c>
      <c r="Q256" s="134" t="s">
        <v>113</v>
      </c>
      <c r="R256" s="133" t="s">
        <v>113</v>
      </c>
    </row>
    <row r="257" spans="1:19" x14ac:dyDescent="0.2">
      <c r="A257" s="120" t="s">
        <v>7</v>
      </c>
      <c r="B257" s="101">
        <v>39680</v>
      </c>
      <c r="C257">
        <v>3280</v>
      </c>
      <c r="D257" s="52">
        <v>8</v>
      </c>
      <c r="E257">
        <v>2240</v>
      </c>
      <c r="F257">
        <v>2150</v>
      </c>
      <c r="G257">
        <v>239</v>
      </c>
      <c r="H257">
        <v>181</v>
      </c>
      <c r="I257">
        <v>94.6</v>
      </c>
      <c r="J257">
        <v>416</v>
      </c>
      <c r="K257">
        <v>11.1</v>
      </c>
      <c r="L257">
        <v>235</v>
      </c>
      <c r="M257">
        <v>287</v>
      </c>
      <c r="N257" s="92" t="s">
        <v>3</v>
      </c>
      <c r="O257">
        <v>816.2</v>
      </c>
      <c r="P257">
        <v>482</v>
      </c>
      <c r="Q257">
        <v>9.6999999999999993</v>
      </c>
      <c r="R257" s="122">
        <v>9.1999999999999993</v>
      </c>
      <c r="S257" s="65"/>
    </row>
    <row r="258" spans="1:19" x14ac:dyDescent="0.2">
      <c r="A258" s="104" t="s">
        <v>36</v>
      </c>
      <c r="B258" s="101">
        <v>39680</v>
      </c>
      <c r="C258">
        <v>4150</v>
      </c>
      <c r="D258" s="52">
        <v>8</v>
      </c>
      <c r="E258">
        <v>2720</v>
      </c>
      <c r="F258">
        <v>2580</v>
      </c>
      <c r="G258">
        <v>202</v>
      </c>
      <c r="H258">
        <v>195</v>
      </c>
      <c r="I258">
        <v>95.5</v>
      </c>
      <c r="J258">
        <v>586</v>
      </c>
      <c r="K258">
        <v>15.4</v>
      </c>
      <c r="L258">
        <v>250</v>
      </c>
      <c r="M258">
        <v>305</v>
      </c>
      <c r="N258" s="92" t="s">
        <v>3</v>
      </c>
      <c r="O258">
        <v>777.1</v>
      </c>
      <c r="P258">
        <v>752</v>
      </c>
      <c r="Q258">
        <v>10.199999999999999</v>
      </c>
      <c r="R258" s="78">
        <v>8.9</v>
      </c>
      <c r="S258" s="65"/>
    </row>
    <row r="259" spans="1:19" x14ac:dyDescent="0.2">
      <c r="A259" s="104" t="s">
        <v>72</v>
      </c>
      <c r="B259" s="101">
        <v>39680</v>
      </c>
      <c r="C259">
        <v>1735</v>
      </c>
      <c r="D259">
        <v>8.1</v>
      </c>
      <c r="E259">
        <v>1130</v>
      </c>
      <c r="F259">
        <v>1040</v>
      </c>
      <c r="G259">
        <v>41</v>
      </c>
      <c r="H259">
        <v>106</v>
      </c>
      <c r="I259">
        <v>31.6</v>
      </c>
      <c r="J259">
        <v>209</v>
      </c>
      <c r="K259">
        <v>10.199999999999999</v>
      </c>
      <c r="L259">
        <v>174</v>
      </c>
      <c r="M259">
        <v>212</v>
      </c>
      <c r="N259" s="92" t="s">
        <v>3</v>
      </c>
      <c r="O259">
        <v>402.6</v>
      </c>
      <c r="P259">
        <v>175</v>
      </c>
      <c r="Q259">
        <v>5.9</v>
      </c>
      <c r="R259" s="78">
        <v>5.2</v>
      </c>
      <c r="S259" s="65"/>
    </row>
    <row r="260" spans="1:19" x14ac:dyDescent="0.2">
      <c r="A260" s="104" t="s">
        <v>57</v>
      </c>
      <c r="B260" s="101">
        <v>39680</v>
      </c>
      <c r="C260">
        <v>60600</v>
      </c>
      <c r="D260">
        <v>8.1</v>
      </c>
      <c r="E260">
        <v>49200</v>
      </c>
      <c r="F260">
        <v>49000</v>
      </c>
      <c r="G260">
        <v>46</v>
      </c>
      <c r="H260">
        <v>1060</v>
      </c>
      <c r="I260">
        <v>1720</v>
      </c>
      <c r="J260">
        <v>14000</v>
      </c>
      <c r="K260">
        <v>274</v>
      </c>
      <c r="L260">
        <v>232</v>
      </c>
      <c r="M260">
        <v>283</v>
      </c>
      <c r="N260" s="92" t="s">
        <v>3</v>
      </c>
      <c r="O260">
        <v>12030</v>
      </c>
      <c r="P260">
        <v>19800</v>
      </c>
      <c r="Q260">
        <v>46.4</v>
      </c>
      <c r="R260" s="78">
        <v>45.3</v>
      </c>
      <c r="S260" s="65"/>
    </row>
    <row r="261" spans="1:19" x14ac:dyDescent="0.2">
      <c r="A261" s="104" t="s">
        <v>56</v>
      </c>
      <c r="B261" s="101">
        <v>39680</v>
      </c>
      <c r="C261">
        <v>60100</v>
      </c>
      <c r="D261" s="52">
        <v>8</v>
      </c>
      <c r="E261">
        <v>49300</v>
      </c>
      <c r="F261">
        <v>48700</v>
      </c>
      <c r="G261">
        <v>36</v>
      </c>
      <c r="H261">
        <v>1050</v>
      </c>
      <c r="I261">
        <v>1710</v>
      </c>
      <c r="J261">
        <v>13700</v>
      </c>
      <c r="K261">
        <v>274</v>
      </c>
      <c r="L261">
        <v>271</v>
      </c>
      <c r="M261">
        <v>331</v>
      </c>
      <c r="N261" s="92" t="s">
        <v>3</v>
      </c>
      <c r="O261">
        <v>12000</v>
      </c>
      <c r="P261">
        <v>19800</v>
      </c>
      <c r="Q261">
        <v>45.2</v>
      </c>
      <c r="R261" s="78">
        <v>43.8</v>
      </c>
      <c r="S261" s="65"/>
    </row>
    <row r="262" spans="1:19" x14ac:dyDescent="0.2">
      <c r="A262" s="104" t="s">
        <v>60</v>
      </c>
      <c r="B262" s="101">
        <v>39680</v>
      </c>
      <c r="C262">
        <v>60400</v>
      </c>
      <c r="D262">
        <v>8.1</v>
      </c>
      <c r="E262">
        <v>49100</v>
      </c>
      <c r="F262">
        <v>49100</v>
      </c>
      <c r="G262">
        <v>53</v>
      </c>
      <c r="H262">
        <v>1040</v>
      </c>
      <c r="I262">
        <v>1730</v>
      </c>
      <c r="J262">
        <v>13900</v>
      </c>
      <c r="K262">
        <v>274</v>
      </c>
      <c r="L262">
        <v>250</v>
      </c>
      <c r="M262">
        <v>305</v>
      </c>
      <c r="N262" s="92" t="s">
        <v>3</v>
      </c>
      <c r="O262">
        <v>12070</v>
      </c>
      <c r="P262">
        <v>19900</v>
      </c>
      <c r="Q262">
        <v>45.4</v>
      </c>
      <c r="R262" s="78">
        <v>44.2</v>
      </c>
      <c r="S262" s="65"/>
    </row>
    <row r="263" spans="1:19" x14ac:dyDescent="0.2">
      <c r="A263" s="104" t="s">
        <v>59</v>
      </c>
      <c r="B263" s="101">
        <v>39680</v>
      </c>
      <c r="C263">
        <v>60200</v>
      </c>
      <c r="D263">
        <v>8.1999999999999993</v>
      </c>
      <c r="E263">
        <v>49600</v>
      </c>
      <c r="F263">
        <v>48800</v>
      </c>
      <c r="G263">
        <v>33</v>
      </c>
      <c r="H263">
        <v>1040</v>
      </c>
      <c r="I263">
        <v>1720</v>
      </c>
      <c r="J263">
        <v>14000</v>
      </c>
      <c r="K263">
        <v>274</v>
      </c>
      <c r="L263">
        <v>249</v>
      </c>
      <c r="M263">
        <v>304</v>
      </c>
      <c r="N263" s="92" t="s">
        <v>3</v>
      </c>
      <c r="O263">
        <v>11980</v>
      </c>
      <c r="P263">
        <v>19600</v>
      </c>
      <c r="Q263">
        <v>45.4</v>
      </c>
      <c r="R263" s="78">
        <v>44.7</v>
      </c>
      <c r="S263" s="65"/>
    </row>
    <row r="264" spans="1:19" x14ac:dyDescent="0.2">
      <c r="A264" s="104" t="s">
        <v>63</v>
      </c>
      <c r="B264" s="101">
        <v>39680</v>
      </c>
      <c r="C264">
        <v>60400</v>
      </c>
      <c r="D264">
        <v>8.1999999999999993</v>
      </c>
      <c r="E264">
        <v>49800</v>
      </c>
      <c r="F264">
        <v>48900</v>
      </c>
      <c r="G264">
        <v>22</v>
      </c>
      <c r="H264">
        <v>1100</v>
      </c>
      <c r="I264">
        <v>1710</v>
      </c>
      <c r="J264">
        <v>14000</v>
      </c>
      <c r="K264">
        <v>274</v>
      </c>
      <c r="L264">
        <v>251</v>
      </c>
      <c r="M264">
        <v>306</v>
      </c>
      <c r="N264" s="92" t="s">
        <v>3</v>
      </c>
      <c r="O264">
        <v>11990</v>
      </c>
      <c r="P264">
        <v>19700</v>
      </c>
      <c r="Q264">
        <v>45.2</v>
      </c>
      <c r="R264" s="78">
        <v>44.3</v>
      </c>
      <c r="S264" s="65"/>
    </row>
    <row r="265" spans="1:19" x14ac:dyDescent="0.2">
      <c r="A265" s="104" t="s">
        <v>62</v>
      </c>
      <c r="B265" s="101">
        <v>39680</v>
      </c>
      <c r="C265">
        <v>60500</v>
      </c>
      <c r="D265">
        <v>8.1999999999999993</v>
      </c>
      <c r="E265">
        <v>49500</v>
      </c>
      <c r="F265">
        <v>48500</v>
      </c>
      <c r="G265">
        <v>33</v>
      </c>
      <c r="H265">
        <v>1050</v>
      </c>
      <c r="I265">
        <v>1690</v>
      </c>
      <c r="J265">
        <v>13700</v>
      </c>
      <c r="K265">
        <v>270</v>
      </c>
      <c r="L265">
        <v>250</v>
      </c>
      <c r="M265">
        <v>305</v>
      </c>
      <c r="N265" s="92" t="s">
        <v>3</v>
      </c>
      <c r="O265">
        <v>11950</v>
      </c>
      <c r="P265">
        <v>19700</v>
      </c>
      <c r="Q265">
        <v>45.1</v>
      </c>
      <c r="R265" s="78">
        <v>44.2</v>
      </c>
      <c r="S265" s="65"/>
    </row>
    <row r="266" spans="1:19" ht="13.5" thickBot="1" x14ac:dyDescent="0.25">
      <c r="A266" s="105" t="s">
        <v>103</v>
      </c>
      <c r="B266" s="102">
        <v>39680</v>
      </c>
      <c r="C266" s="125" t="s">
        <v>110</v>
      </c>
      <c r="D266" s="184">
        <v>6</v>
      </c>
      <c r="E266" s="125" t="s">
        <v>133</v>
      </c>
      <c r="F266" s="125">
        <v>0.5</v>
      </c>
      <c r="G266" s="125" t="s">
        <v>109</v>
      </c>
      <c r="H266" s="125" t="s">
        <v>108</v>
      </c>
      <c r="I266" s="125" t="s">
        <v>107</v>
      </c>
      <c r="J266" s="125" t="s">
        <v>108</v>
      </c>
      <c r="K266" s="125" t="s">
        <v>108</v>
      </c>
      <c r="L266" s="118">
        <v>0.82</v>
      </c>
      <c r="M266" s="118">
        <v>1</v>
      </c>
      <c r="N266" s="215" t="s">
        <v>3</v>
      </c>
      <c r="O266" s="125" t="s">
        <v>105</v>
      </c>
      <c r="P266" s="125" t="s">
        <v>106</v>
      </c>
      <c r="Q266" s="125" t="s">
        <v>108</v>
      </c>
      <c r="R266" s="131" t="s">
        <v>108</v>
      </c>
      <c r="S266" s="65"/>
    </row>
    <row r="267" spans="1:19" x14ac:dyDescent="0.2">
      <c r="A267" s="65"/>
      <c r="B267" s="101"/>
      <c r="C267" s="65"/>
      <c r="D267" s="65"/>
      <c r="E267" s="212">
        <f>AVERAGE(E260:E265)</f>
        <v>49416.666666666664</v>
      </c>
      <c r="F267" s="212">
        <f>AVERAGE(F260:F265)</f>
        <v>48833.333333333336</v>
      </c>
      <c r="G267" s="212">
        <f>AVERAGE(E267:F267)</f>
        <v>49125</v>
      </c>
      <c r="H267" s="65"/>
      <c r="I267" s="65"/>
      <c r="J267" s="65"/>
      <c r="K267" s="65"/>
      <c r="L267" s="65"/>
      <c r="M267" s="65"/>
      <c r="N267" s="65"/>
      <c r="O267" s="65"/>
      <c r="P267" s="65"/>
      <c r="Q267" s="65"/>
      <c r="R267" s="65"/>
    </row>
    <row r="268" spans="1:19" ht="13.5" thickBot="1" x14ac:dyDescent="0.25"/>
    <row r="269" spans="1:19" x14ac:dyDescent="0.2">
      <c r="A269" s="43" t="s">
        <v>79</v>
      </c>
      <c r="B269" s="58"/>
      <c r="C269" s="49" t="s">
        <v>27</v>
      </c>
      <c r="D269" s="49"/>
      <c r="E269" s="49" t="s">
        <v>65</v>
      </c>
      <c r="F269" s="49" t="s">
        <v>65</v>
      </c>
      <c r="G269" s="49" t="s">
        <v>68</v>
      </c>
      <c r="H269" s="49" t="s">
        <v>12</v>
      </c>
      <c r="I269" s="49" t="s">
        <v>31</v>
      </c>
      <c r="J269" s="49" t="s">
        <v>35</v>
      </c>
      <c r="K269" s="49" t="s">
        <v>26</v>
      </c>
      <c r="L269" s="49" t="s">
        <v>163</v>
      </c>
      <c r="M269" s="49" t="s">
        <v>24</v>
      </c>
      <c r="N269" s="49" t="s">
        <v>16</v>
      </c>
      <c r="O269" s="49" t="s">
        <v>53</v>
      </c>
      <c r="P269" s="49" t="s">
        <v>164</v>
      </c>
      <c r="Q269" s="135" t="s">
        <v>111</v>
      </c>
      <c r="R269" s="132" t="s">
        <v>112</v>
      </c>
    </row>
    <row r="270" spans="1:19" ht="13.5" thickBot="1" x14ac:dyDescent="0.25">
      <c r="A270" s="44" t="s">
        <v>49</v>
      </c>
      <c r="B270" s="59" t="s">
        <v>48</v>
      </c>
      <c r="C270" s="51" t="s">
        <v>4</v>
      </c>
      <c r="D270" s="51" t="s">
        <v>43</v>
      </c>
      <c r="E270" s="51" t="s">
        <v>32</v>
      </c>
      <c r="F270" s="51" t="s">
        <v>99</v>
      </c>
      <c r="G270" s="51" t="s">
        <v>32</v>
      </c>
      <c r="H270" s="51" t="s">
        <v>32</v>
      </c>
      <c r="I270" s="51" t="s">
        <v>32</v>
      </c>
      <c r="J270" s="51" t="s">
        <v>32</v>
      </c>
      <c r="K270" s="51" t="s">
        <v>32</v>
      </c>
      <c r="L270" s="51" t="s">
        <v>113</v>
      </c>
      <c r="M270" s="51" t="s">
        <v>113</v>
      </c>
      <c r="N270" s="51" t="s">
        <v>113</v>
      </c>
      <c r="O270" s="51" t="s">
        <v>113</v>
      </c>
      <c r="P270" s="51" t="s">
        <v>113</v>
      </c>
      <c r="Q270" s="134" t="s">
        <v>113</v>
      </c>
      <c r="R270" s="133" t="s">
        <v>113</v>
      </c>
    </row>
    <row r="271" spans="1:19" x14ac:dyDescent="0.2">
      <c r="A271" s="120" t="s">
        <v>7</v>
      </c>
      <c r="B271" s="101">
        <v>39764</v>
      </c>
      <c r="C271">
        <v>3440</v>
      </c>
      <c r="D271">
        <v>8.1999999999999993</v>
      </c>
      <c r="E271">
        <v>2340</v>
      </c>
      <c r="F271">
        <v>2200</v>
      </c>
      <c r="G271">
        <v>190</v>
      </c>
      <c r="H271">
        <v>178</v>
      </c>
      <c r="I271">
        <v>97.9</v>
      </c>
      <c r="J271">
        <v>435</v>
      </c>
      <c r="K271">
        <v>10.7</v>
      </c>
      <c r="L271">
        <v>234</v>
      </c>
      <c r="M271">
        <v>285</v>
      </c>
      <c r="N271" s="92" t="s">
        <v>3</v>
      </c>
      <c r="O271">
        <v>835.9</v>
      </c>
      <c r="P271">
        <v>501</v>
      </c>
      <c r="Q271">
        <v>6.1</v>
      </c>
      <c r="R271" s="122">
        <v>5.9</v>
      </c>
    </row>
    <row r="272" spans="1:19" x14ac:dyDescent="0.2">
      <c r="A272" s="104" t="s">
        <v>36</v>
      </c>
      <c r="B272" s="101">
        <v>39764</v>
      </c>
      <c r="C272">
        <v>3300</v>
      </c>
      <c r="D272">
        <v>8.1</v>
      </c>
      <c r="E272">
        <v>2150</v>
      </c>
      <c r="F272">
        <v>2010</v>
      </c>
      <c r="G272">
        <v>134</v>
      </c>
      <c r="H272">
        <v>153</v>
      </c>
      <c r="I272">
        <v>75.8</v>
      </c>
      <c r="J272">
        <v>441</v>
      </c>
      <c r="K272">
        <v>11.7</v>
      </c>
      <c r="L272">
        <v>221</v>
      </c>
      <c r="M272">
        <v>270</v>
      </c>
      <c r="N272" s="92" t="s">
        <v>3</v>
      </c>
      <c r="O272">
        <v>631.4</v>
      </c>
      <c r="P272">
        <v>558</v>
      </c>
      <c r="Q272" s="52">
        <v>6</v>
      </c>
      <c r="R272" s="78">
        <v>5.4</v>
      </c>
    </row>
    <row r="273" spans="1:18" x14ac:dyDescent="0.2">
      <c r="A273" s="104" t="s">
        <v>72</v>
      </c>
      <c r="B273" s="101">
        <v>39764</v>
      </c>
      <c r="C273">
        <v>1460</v>
      </c>
      <c r="D273">
        <v>8.1</v>
      </c>
      <c r="E273">
        <v>940</v>
      </c>
      <c r="F273">
        <v>851</v>
      </c>
      <c r="G273">
        <v>32</v>
      </c>
      <c r="H273">
        <v>80.2</v>
      </c>
      <c r="I273">
        <v>25.8</v>
      </c>
      <c r="J273">
        <v>181</v>
      </c>
      <c r="K273">
        <v>10.5</v>
      </c>
      <c r="L273">
        <v>166</v>
      </c>
      <c r="M273">
        <v>202</v>
      </c>
      <c r="N273" s="92" t="s">
        <v>3</v>
      </c>
      <c r="O273">
        <v>303.5</v>
      </c>
      <c r="P273">
        <v>147</v>
      </c>
      <c r="Q273">
        <v>5.2</v>
      </c>
      <c r="R273" s="78">
        <v>4.7</v>
      </c>
    </row>
    <row r="274" spans="1:18" x14ac:dyDescent="0.2">
      <c r="A274" s="104" t="s">
        <v>57</v>
      </c>
      <c r="B274" s="101">
        <v>39764</v>
      </c>
      <c r="C274">
        <v>60700</v>
      </c>
      <c r="D274">
        <v>8.1</v>
      </c>
      <c r="E274">
        <v>50300</v>
      </c>
      <c r="F274">
        <v>50200</v>
      </c>
      <c r="G274">
        <v>21</v>
      </c>
      <c r="H274">
        <v>1020</v>
      </c>
      <c r="I274">
        <v>1760</v>
      </c>
      <c r="J274">
        <v>14600</v>
      </c>
      <c r="K274">
        <v>285</v>
      </c>
      <c r="L274">
        <v>255</v>
      </c>
      <c r="M274">
        <v>311</v>
      </c>
      <c r="N274" s="92" t="s">
        <v>3</v>
      </c>
      <c r="O274">
        <v>12270</v>
      </c>
      <c r="P274">
        <v>20100</v>
      </c>
      <c r="Q274">
        <v>46.3</v>
      </c>
      <c r="R274" s="78">
        <v>44.6</v>
      </c>
    </row>
    <row r="275" spans="1:18" x14ac:dyDescent="0.2">
      <c r="A275" s="104" t="s">
        <v>56</v>
      </c>
      <c r="B275" s="101">
        <v>39764</v>
      </c>
      <c r="C275">
        <v>60700</v>
      </c>
      <c r="D275">
        <v>8.1999999999999993</v>
      </c>
      <c r="E275">
        <v>50100</v>
      </c>
      <c r="F275">
        <v>50000</v>
      </c>
      <c r="G275">
        <v>18</v>
      </c>
      <c r="H275">
        <v>1020</v>
      </c>
      <c r="I275">
        <v>1760</v>
      </c>
      <c r="J275">
        <v>14700</v>
      </c>
      <c r="K275">
        <v>285</v>
      </c>
      <c r="L275">
        <v>255</v>
      </c>
      <c r="M275">
        <v>311</v>
      </c>
      <c r="N275" s="92" t="s">
        <v>3</v>
      </c>
      <c r="O275">
        <v>12160</v>
      </c>
      <c r="P275">
        <v>19900</v>
      </c>
      <c r="Q275">
        <v>46.4</v>
      </c>
      <c r="R275" s="52">
        <v>45</v>
      </c>
    </row>
    <row r="276" spans="1:18" x14ac:dyDescent="0.2">
      <c r="A276" s="104" t="s">
        <v>60</v>
      </c>
      <c r="B276" s="101">
        <v>39764</v>
      </c>
      <c r="C276">
        <v>60400</v>
      </c>
      <c r="D276">
        <v>8.1999999999999993</v>
      </c>
      <c r="E276">
        <v>50100</v>
      </c>
      <c r="F276">
        <v>49900</v>
      </c>
      <c r="G276">
        <v>33</v>
      </c>
      <c r="H276">
        <v>988</v>
      </c>
      <c r="I276">
        <v>1760</v>
      </c>
      <c r="J276">
        <v>14500</v>
      </c>
      <c r="K276">
        <v>285</v>
      </c>
      <c r="L276">
        <v>255</v>
      </c>
      <c r="M276">
        <v>311</v>
      </c>
      <c r="N276" s="92" t="s">
        <v>3</v>
      </c>
      <c r="O276">
        <v>12200</v>
      </c>
      <c r="P276">
        <v>20000</v>
      </c>
      <c r="Q276">
        <v>46.4</v>
      </c>
      <c r="R276" s="78">
        <v>46.2</v>
      </c>
    </row>
    <row r="277" spans="1:18" x14ac:dyDescent="0.2">
      <c r="A277" s="104" t="s">
        <v>59</v>
      </c>
      <c r="B277" s="101">
        <v>39764</v>
      </c>
      <c r="C277">
        <v>60300</v>
      </c>
      <c r="D277">
        <v>8.1999999999999993</v>
      </c>
      <c r="E277">
        <v>50900</v>
      </c>
      <c r="F277">
        <v>49900</v>
      </c>
      <c r="G277">
        <v>33</v>
      </c>
      <c r="H277">
        <v>994</v>
      </c>
      <c r="I277">
        <v>1750</v>
      </c>
      <c r="J277">
        <v>14500</v>
      </c>
      <c r="K277">
        <v>282</v>
      </c>
      <c r="L277">
        <v>254</v>
      </c>
      <c r="M277">
        <v>310</v>
      </c>
      <c r="N277" s="92" t="s">
        <v>3</v>
      </c>
      <c r="O277">
        <v>12220</v>
      </c>
      <c r="P277">
        <v>20000</v>
      </c>
      <c r="Q277">
        <v>46.2</v>
      </c>
      <c r="R277" s="78">
        <v>46.2</v>
      </c>
    </row>
    <row r="278" spans="1:18" x14ac:dyDescent="0.2">
      <c r="A278" s="104" t="s">
        <v>63</v>
      </c>
      <c r="B278" s="101">
        <v>39764</v>
      </c>
      <c r="C278">
        <v>60800</v>
      </c>
      <c r="D278">
        <v>8.1999999999999993</v>
      </c>
      <c r="E278">
        <v>50800</v>
      </c>
      <c r="F278">
        <v>49900</v>
      </c>
      <c r="G278">
        <v>35</v>
      </c>
      <c r="H278">
        <v>1000</v>
      </c>
      <c r="I278">
        <v>1770</v>
      </c>
      <c r="J278">
        <v>14600</v>
      </c>
      <c r="K278">
        <v>285</v>
      </c>
      <c r="L278">
        <v>256</v>
      </c>
      <c r="M278">
        <v>312</v>
      </c>
      <c r="N278" s="92" t="s">
        <v>3</v>
      </c>
      <c r="O278">
        <v>12160</v>
      </c>
      <c r="P278">
        <v>19900</v>
      </c>
      <c r="Q278">
        <v>47.3</v>
      </c>
      <c r="R278" s="78">
        <v>45.6</v>
      </c>
    </row>
    <row r="279" spans="1:18" x14ac:dyDescent="0.2">
      <c r="A279" s="104" t="s">
        <v>62</v>
      </c>
      <c r="B279" s="101">
        <v>39764</v>
      </c>
      <c r="C279">
        <v>60700</v>
      </c>
      <c r="D279">
        <v>8.1999999999999993</v>
      </c>
      <c r="E279">
        <v>50800</v>
      </c>
      <c r="F279">
        <v>49300</v>
      </c>
      <c r="G279">
        <v>31</v>
      </c>
      <c r="H279">
        <v>1010</v>
      </c>
      <c r="I279">
        <v>1750</v>
      </c>
      <c r="J279">
        <v>14500</v>
      </c>
      <c r="K279">
        <v>282</v>
      </c>
      <c r="L279">
        <v>254</v>
      </c>
      <c r="M279">
        <v>310</v>
      </c>
      <c r="N279" s="92" t="s">
        <v>3</v>
      </c>
      <c r="O279">
        <v>12000</v>
      </c>
      <c r="P279">
        <v>19600</v>
      </c>
      <c r="Q279">
        <v>46.2</v>
      </c>
      <c r="R279" s="78">
        <v>45.6</v>
      </c>
    </row>
    <row r="280" spans="1:18" ht="13.5" thickBot="1" x14ac:dyDescent="0.25">
      <c r="A280" s="105" t="s">
        <v>156</v>
      </c>
      <c r="B280" s="102">
        <v>39764</v>
      </c>
      <c r="C280" s="125">
        <v>59500</v>
      </c>
      <c r="D280" s="125">
        <v>8.1999999999999993</v>
      </c>
      <c r="E280" s="125">
        <v>49600</v>
      </c>
      <c r="F280" s="125">
        <v>48400</v>
      </c>
      <c r="G280" s="125">
        <v>44</v>
      </c>
      <c r="H280" s="125">
        <v>982</v>
      </c>
      <c r="I280" s="125">
        <v>1710</v>
      </c>
      <c r="J280" s="125">
        <v>14100</v>
      </c>
      <c r="K280" s="125">
        <v>282</v>
      </c>
      <c r="L280" s="125">
        <v>255</v>
      </c>
      <c r="M280" s="125">
        <v>311</v>
      </c>
      <c r="N280" s="215" t="s">
        <v>3</v>
      </c>
      <c r="O280" s="125">
        <v>11900</v>
      </c>
      <c r="P280" s="125">
        <v>19300</v>
      </c>
      <c r="Q280" s="125">
        <v>46.5</v>
      </c>
      <c r="R280" s="131">
        <v>44.2</v>
      </c>
    </row>
    <row r="281" spans="1:18" x14ac:dyDescent="0.2">
      <c r="E281" s="212">
        <f>AVERAGE(E274:E280)</f>
        <v>50371.428571428572</v>
      </c>
      <c r="F281" s="212">
        <f>AVERAGE(F274:F280)</f>
        <v>49657.142857142855</v>
      </c>
      <c r="G281" s="212">
        <f>AVERAGE(E281:F281)</f>
        <v>50014.28571428571</v>
      </c>
    </row>
    <row r="282" spans="1:18" ht="13.5" thickBot="1" x14ac:dyDescent="0.25"/>
    <row r="283" spans="1:18" x14ac:dyDescent="0.2">
      <c r="A283" s="43" t="s">
        <v>79</v>
      </c>
      <c r="B283" s="58"/>
      <c r="C283" s="49" t="s">
        <v>27</v>
      </c>
      <c r="D283" s="49"/>
      <c r="E283" s="49" t="s">
        <v>65</v>
      </c>
      <c r="F283" s="49" t="s">
        <v>65</v>
      </c>
      <c r="G283" s="49" t="s">
        <v>68</v>
      </c>
      <c r="H283" s="49" t="s">
        <v>12</v>
      </c>
      <c r="I283" s="49" t="s">
        <v>31</v>
      </c>
      <c r="J283" s="49" t="s">
        <v>35</v>
      </c>
      <c r="K283" s="49" t="s">
        <v>26</v>
      </c>
      <c r="L283" s="49" t="s">
        <v>163</v>
      </c>
      <c r="M283" s="49" t="s">
        <v>24</v>
      </c>
      <c r="N283" s="49" t="s">
        <v>16</v>
      </c>
      <c r="O283" s="49" t="s">
        <v>53</v>
      </c>
      <c r="P283" s="49" t="s">
        <v>164</v>
      </c>
      <c r="Q283" s="135" t="s">
        <v>111</v>
      </c>
      <c r="R283" s="132" t="s">
        <v>112</v>
      </c>
    </row>
    <row r="284" spans="1:18" ht="13.5" thickBot="1" x14ac:dyDescent="0.25">
      <c r="A284" s="44" t="s">
        <v>49</v>
      </c>
      <c r="B284" s="59" t="s">
        <v>48</v>
      </c>
      <c r="C284" s="51" t="s">
        <v>4</v>
      </c>
      <c r="D284" s="51" t="s">
        <v>43</v>
      </c>
      <c r="E284" s="51" t="s">
        <v>32</v>
      </c>
      <c r="F284" s="51" t="s">
        <v>99</v>
      </c>
      <c r="G284" s="51" t="s">
        <v>32</v>
      </c>
      <c r="H284" s="51" t="s">
        <v>32</v>
      </c>
      <c r="I284" s="51" t="s">
        <v>32</v>
      </c>
      <c r="J284" s="51" t="s">
        <v>32</v>
      </c>
      <c r="K284" s="51" t="s">
        <v>32</v>
      </c>
      <c r="L284" s="51" t="s">
        <v>113</v>
      </c>
      <c r="M284" s="51" t="s">
        <v>113</v>
      </c>
      <c r="N284" s="51" t="s">
        <v>113</v>
      </c>
      <c r="O284" s="51" t="s">
        <v>113</v>
      </c>
      <c r="P284" s="51" t="s">
        <v>113</v>
      </c>
      <c r="Q284" s="134" t="s">
        <v>113</v>
      </c>
      <c r="R284" s="133" t="s">
        <v>113</v>
      </c>
    </row>
    <row r="285" spans="1:18" x14ac:dyDescent="0.2">
      <c r="A285" s="120" t="s">
        <v>7</v>
      </c>
      <c r="B285" s="101">
        <v>39861</v>
      </c>
      <c r="C285">
        <v>3830</v>
      </c>
      <c r="D285">
        <v>7.9</v>
      </c>
      <c r="E285">
        <v>2580</v>
      </c>
      <c r="F285">
        <v>2490</v>
      </c>
      <c r="G285">
        <v>136</v>
      </c>
      <c r="H285">
        <v>197</v>
      </c>
      <c r="I285">
        <v>113</v>
      </c>
      <c r="J285">
        <v>499</v>
      </c>
      <c r="K285">
        <v>9.9</v>
      </c>
      <c r="L285">
        <v>225</v>
      </c>
      <c r="M285">
        <v>274</v>
      </c>
      <c r="N285" s="92" t="s">
        <v>3</v>
      </c>
      <c r="O285" s="53">
        <v>896.7</v>
      </c>
      <c r="P285">
        <v>637</v>
      </c>
      <c r="Q285">
        <v>6.6</v>
      </c>
      <c r="R285" s="122">
        <v>6.4</v>
      </c>
    </row>
    <row r="286" spans="1:18" x14ac:dyDescent="0.2">
      <c r="A286" s="104" t="s">
        <v>36</v>
      </c>
      <c r="B286" s="101">
        <v>39861</v>
      </c>
      <c r="C286">
        <v>3720</v>
      </c>
      <c r="D286">
        <v>7.9</v>
      </c>
      <c r="E286">
        <v>2380</v>
      </c>
      <c r="F286">
        <v>2330</v>
      </c>
      <c r="G286">
        <v>150</v>
      </c>
      <c r="H286">
        <v>170</v>
      </c>
      <c r="I286">
        <v>83.5</v>
      </c>
      <c r="J286">
        <v>526</v>
      </c>
      <c r="K286" s="92">
        <v>12</v>
      </c>
      <c r="L286">
        <v>217</v>
      </c>
      <c r="M286">
        <v>265</v>
      </c>
      <c r="N286" s="92" t="s">
        <v>3</v>
      </c>
      <c r="O286" s="53">
        <v>681.5</v>
      </c>
      <c r="P286">
        <v>725</v>
      </c>
      <c r="Q286">
        <v>6.8</v>
      </c>
      <c r="R286" s="78">
        <v>6.6</v>
      </c>
    </row>
    <row r="287" spans="1:18" x14ac:dyDescent="0.2">
      <c r="A287" s="104" t="s">
        <v>72</v>
      </c>
      <c r="B287" s="101">
        <v>39860</v>
      </c>
      <c r="C287">
        <v>1840</v>
      </c>
      <c r="D287" s="52">
        <v>8</v>
      </c>
      <c r="E287">
        <v>1190</v>
      </c>
      <c r="F287">
        <v>1130</v>
      </c>
      <c r="G287">
        <v>68</v>
      </c>
      <c r="H287">
        <v>98.8</v>
      </c>
      <c r="I287">
        <v>28.4</v>
      </c>
      <c r="J287">
        <v>253</v>
      </c>
      <c r="K287">
        <v>11.1</v>
      </c>
      <c r="L287">
        <v>180</v>
      </c>
      <c r="M287">
        <v>219</v>
      </c>
      <c r="N287" s="92" t="s">
        <v>3</v>
      </c>
      <c r="O287" s="53">
        <v>421.5</v>
      </c>
      <c r="P287">
        <v>204</v>
      </c>
      <c r="Q287">
        <v>6.2</v>
      </c>
      <c r="R287" s="78">
        <v>5.6</v>
      </c>
    </row>
    <row r="288" spans="1:18" x14ac:dyDescent="0.2">
      <c r="A288" s="104" t="s">
        <v>57</v>
      </c>
      <c r="B288" s="101">
        <v>39862</v>
      </c>
      <c r="C288">
        <v>61900</v>
      </c>
      <c r="D288">
        <v>8.3000000000000007</v>
      </c>
      <c r="E288">
        <v>49800</v>
      </c>
      <c r="F288">
        <v>50000</v>
      </c>
      <c r="G288">
        <v>45</v>
      </c>
      <c r="H288">
        <v>1000</v>
      </c>
      <c r="I288">
        <v>1740</v>
      </c>
      <c r="J288">
        <v>14100</v>
      </c>
      <c r="K288">
        <v>274</v>
      </c>
      <c r="L288">
        <v>257</v>
      </c>
      <c r="M288">
        <v>313</v>
      </c>
      <c r="N288" s="92" t="s">
        <v>3</v>
      </c>
      <c r="O288">
        <v>12310</v>
      </c>
      <c r="P288">
        <v>20400</v>
      </c>
      <c r="Q288">
        <v>46.6</v>
      </c>
      <c r="R288" s="78">
        <v>45.7</v>
      </c>
    </row>
    <row r="289" spans="1:19" x14ac:dyDescent="0.2">
      <c r="A289" s="104" t="s">
        <v>56</v>
      </c>
      <c r="B289" s="101">
        <v>39862</v>
      </c>
      <c r="C289">
        <v>61900</v>
      </c>
      <c r="D289">
        <v>8.3000000000000007</v>
      </c>
      <c r="E289">
        <v>49700</v>
      </c>
      <c r="F289">
        <v>50200</v>
      </c>
      <c r="G289">
        <v>68</v>
      </c>
      <c r="H289">
        <v>1010</v>
      </c>
      <c r="I289">
        <v>1750</v>
      </c>
      <c r="J289">
        <v>14100</v>
      </c>
      <c r="K289">
        <v>274</v>
      </c>
      <c r="L289">
        <v>259</v>
      </c>
      <c r="M289">
        <v>316</v>
      </c>
      <c r="N289" s="92" t="s">
        <v>3</v>
      </c>
      <c r="O289">
        <v>12390</v>
      </c>
      <c r="P289">
        <v>20500</v>
      </c>
      <c r="Q289">
        <v>48.3</v>
      </c>
      <c r="R289" s="138">
        <v>48</v>
      </c>
    </row>
    <row r="290" spans="1:19" x14ac:dyDescent="0.2">
      <c r="A290" s="104" t="s">
        <v>60</v>
      </c>
      <c r="B290" s="101">
        <v>39862</v>
      </c>
      <c r="C290">
        <v>61300</v>
      </c>
      <c r="D290">
        <v>8.3000000000000007</v>
      </c>
      <c r="E290">
        <v>48300</v>
      </c>
      <c r="F290">
        <v>49400</v>
      </c>
      <c r="G290">
        <v>43</v>
      </c>
      <c r="H290">
        <v>990</v>
      </c>
      <c r="I290">
        <v>1720</v>
      </c>
      <c r="J290">
        <v>13900</v>
      </c>
      <c r="K290">
        <v>270</v>
      </c>
      <c r="L290">
        <v>256</v>
      </c>
      <c r="M290">
        <v>312</v>
      </c>
      <c r="N290" s="92" t="s">
        <v>3</v>
      </c>
      <c r="O290">
        <v>12180</v>
      </c>
      <c r="P290">
        <v>20200</v>
      </c>
      <c r="Q290" s="52">
        <v>49</v>
      </c>
      <c r="R290" s="78">
        <v>45.9</v>
      </c>
    </row>
    <row r="291" spans="1:19" x14ac:dyDescent="0.2">
      <c r="A291" s="104" t="s">
        <v>59</v>
      </c>
      <c r="B291" s="101">
        <v>39862</v>
      </c>
      <c r="C291">
        <v>61800</v>
      </c>
      <c r="D291">
        <v>8.3000000000000007</v>
      </c>
      <c r="E291">
        <v>50000</v>
      </c>
      <c r="F291">
        <v>50100</v>
      </c>
      <c r="G291">
        <v>78</v>
      </c>
      <c r="H291">
        <v>1010</v>
      </c>
      <c r="I291">
        <v>1730</v>
      </c>
      <c r="J291">
        <v>14100</v>
      </c>
      <c r="K291">
        <v>274</v>
      </c>
      <c r="L291">
        <v>258</v>
      </c>
      <c r="M291">
        <v>315</v>
      </c>
      <c r="N291" s="92" t="s">
        <v>3</v>
      </c>
      <c r="O291">
        <v>12330</v>
      </c>
      <c r="P291">
        <v>20500</v>
      </c>
      <c r="Q291">
        <v>47.8</v>
      </c>
      <c r="R291" s="78">
        <v>46.6</v>
      </c>
    </row>
    <row r="292" spans="1:19" x14ac:dyDescent="0.2">
      <c r="A292" s="104" t="s">
        <v>63</v>
      </c>
      <c r="B292" s="101">
        <v>39862</v>
      </c>
      <c r="C292">
        <v>61800</v>
      </c>
      <c r="D292">
        <v>8.3000000000000007</v>
      </c>
      <c r="E292">
        <v>49900</v>
      </c>
      <c r="F292">
        <v>50400</v>
      </c>
      <c r="G292">
        <v>46</v>
      </c>
      <c r="H292">
        <v>1010</v>
      </c>
      <c r="I292">
        <v>1730</v>
      </c>
      <c r="J292">
        <v>14100</v>
      </c>
      <c r="K292">
        <v>274</v>
      </c>
      <c r="L292">
        <v>258</v>
      </c>
      <c r="M292">
        <v>315</v>
      </c>
      <c r="N292" s="92" t="s">
        <v>3</v>
      </c>
      <c r="O292">
        <v>12470</v>
      </c>
      <c r="P292">
        <v>20700</v>
      </c>
      <c r="Q292">
        <v>46.2</v>
      </c>
      <c r="R292" s="78">
        <v>45.2</v>
      </c>
    </row>
    <row r="293" spans="1:19" ht="13.5" thickBot="1" x14ac:dyDescent="0.25">
      <c r="A293" s="105" t="s">
        <v>62</v>
      </c>
      <c r="B293" s="102">
        <v>39862</v>
      </c>
      <c r="C293" s="118">
        <v>61900</v>
      </c>
      <c r="D293" s="118">
        <v>8.3000000000000007</v>
      </c>
      <c r="E293" s="118">
        <v>49700</v>
      </c>
      <c r="F293" s="118">
        <v>50200</v>
      </c>
      <c r="G293" s="118">
        <v>62</v>
      </c>
      <c r="H293" s="118">
        <v>1010</v>
      </c>
      <c r="I293" s="118">
        <v>1730</v>
      </c>
      <c r="J293" s="118">
        <v>14100</v>
      </c>
      <c r="K293" s="118">
        <v>274</v>
      </c>
      <c r="L293" s="118">
        <v>258</v>
      </c>
      <c r="M293" s="118">
        <v>315</v>
      </c>
      <c r="N293" s="205" t="s">
        <v>3</v>
      </c>
      <c r="O293" s="118">
        <v>12430</v>
      </c>
      <c r="P293" s="118">
        <v>20500</v>
      </c>
      <c r="Q293" s="118">
        <v>47.8</v>
      </c>
      <c r="R293" s="119">
        <v>46.7</v>
      </c>
    </row>
    <row r="294" spans="1:19" x14ac:dyDescent="0.2">
      <c r="E294" s="212">
        <f>AVERAGE(E288:E293)</f>
        <v>49566.666666666664</v>
      </c>
      <c r="F294" s="212">
        <f>AVERAGE(F288:F293)</f>
        <v>50050</v>
      </c>
      <c r="G294" s="212">
        <f>AVERAGE(E294:F294)</f>
        <v>49808.333333333328</v>
      </c>
    </row>
    <row r="295" spans="1:19" ht="13.5" thickBot="1" x14ac:dyDescent="0.25"/>
    <row r="296" spans="1:19" x14ac:dyDescent="0.2">
      <c r="A296" s="43" t="s">
        <v>79</v>
      </c>
      <c r="B296" s="58"/>
      <c r="C296" s="49" t="s">
        <v>27</v>
      </c>
      <c r="D296" s="49"/>
      <c r="E296" s="49" t="s">
        <v>65</v>
      </c>
      <c r="F296" s="49" t="s">
        <v>65</v>
      </c>
      <c r="G296" s="49" t="s">
        <v>68</v>
      </c>
      <c r="H296" s="49" t="s">
        <v>12</v>
      </c>
      <c r="I296" s="49" t="s">
        <v>31</v>
      </c>
      <c r="J296" s="49" t="s">
        <v>35</v>
      </c>
      <c r="K296" s="49" t="s">
        <v>26</v>
      </c>
      <c r="L296" s="49" t="s">
        <v>163</v>
      </c>
      <c r="M296" s="49" t="s">
        <v>24</v>
      </c>
      <c r="N296" s="49" t="s">
        <v>16</v>
      </c>
      <c r="O296" s="49" t="s">
        <v>53</v>
      </c>
      <c r="P296" s="49" t="s">
        <v>164</v>
      </c>
      <c r="Q296" s="135" t="s">
        <v>111</v>
      </c>
      <c r="R296" s="132" t="s">
        <v>112</v>
      </c>
    </row>
    <row r="297" spans="1:19" ht="13.5" thickBot="1" x14ac:dyDescent="0.25">
      <c r="A297" s="44" t="s">
        <v>49</v>
      </c>
      <c r="B297" s="59" t="s">
        <v>48</v>
      </c>
      <c r="C297" s="51" t="s">
        <v>4</v>
      </c>
      <c r="D297" s="51" t="s">
        <v>43</v>
      </c>
      <c r="E297" s="51" t="s">
        <v>32</v>
      </c>
      <c r="F297" s="51" t="s">
        <v>99</v>
      </c>
      <c r="G297" s="51" t="s">
        <v>32</v>
      </c>
      <c r="H297" s="51" t="s">
        <v>32</v>
      </c>
      <c r="I297" s="51" t="s">
        <v>32</v>
      </c>
      <c r="J297" s="51" t="s">
        <v>32</v>
      </c>
      <c r="K297" s="51" t="s">
        <v>32</v>
      </c>
      <c r="L297" s="51" t="s">
        <v>113</v>
      </c>
      <c r="M297" s="51" t="s">
        <v>113</v>
      </c>
      <c r="N297" s="51" t="s">
        <v>113</v>
      </c>
      <c r="O297" s="51" t="s">
        <v>113</v>
      </c>
      <c r="P297" s="51" t="s">
        <v>113</v>
      </c>
      <c r="Q297" s="134" t="s">
        <v>113</v>
      </c>
      <c r="R297" s="133" t="s">
        <v>113</v>
      </c>
    </row>
    <row r="298" spans="1:19" x14ac:dyDescent="0.2">
      <c r="A298" s="120" t="s">
        <v>7</v>
      </c>
      <c r="B298" s="101">
        <v>39966</v>
      </c>
      <c r="C298">
        <v>2800</v>
      </c>
      <c r="D298">
        <v>8.1999999999999993</v>
      </c>
      <c r="E298">
        <v>1930</v>
      </c>
      <c r="F298">
        <v>1850</v>
      </c>
      <c r="G298">
        <v>195</v>
      </c>
      <c r="H298">
        <v>153</v>
      </c>
      <c r="I298">
        <v>79.2</v>
      </c>
      <c r="J298">
        <v>345</v>
      </c>
      <c r="K298">
        <v>12.4</v>
      </c>
      <c r="L298">
        <v>217</v>
      </c>
      <c r="M298">
        <v>265</v>
      </c>
      <c r="N298" s="92" t="s">
        <v>3</v>
      </c>
      <c r="O298">
        <v>690.4</v>
      </c>
      <c r="P298">
        <v>434</v>
      </c>
      <c r="Q298">
        <v>10.8</v>
      </c>
      <c r="R298" s="122">
        <v>10.199999999999999</v>
      </c>
      <c r="S298" s="65"/>
    </row>
    <row r="299" spans="1:19" x14ac:dyDescent="0.2">
      <c r="A299" s="104" t="s">
        <v>36</v>
      </c>
      <c r="B299" s="101">
        <v>39966</v>
      </c>
      <c r="C299">
        <v>4730</v>
      </c>
      <c r="D299">
        <v>8.1999999999999993</v>
      </c>
      <c r="E299">
        <v>3060</v>
      </c>
      <c r="F299">
        <v>2940</v>
      </c>
      <c r="G299">
        <v>200</v>
      </c>
      <c r="H299">
        <v>198</v>
      </c>
      <c r="I299">
        <v>103</v>
      </c>
      <c r="J299">
        <v>699</v>
      </c>
      <c r="K299">
        <v>19.2</v>
      </c>
      <c r="L299">
        <v>253</v>
      </c>
      <c r="M299">
        <v>309</v>
      </c>
      <c r="N299" s="92" t="s">
        <v>3</v>
      </c>
      <c r="O299">
        <v>769.4</v>
      </c>
      <c r="P299">
        <v>990</v>
      </c>
      <c r="Q299">
        <v>10.3</v>
      </c>
      <c r="R299" s="78">
        <v>9.5</v>
      </c>
      <c r="S299" s="65"/>
    </row>
    <row r="300" spans="1:19" x14ac:dyDescent="0.2">
      <c r="A300" s="104" t="s">
        <v>72</v>
      </c>
      <c r="B300" s="101">
        <v>39965</v>
      </c>
      <c r="C300">
        <v>1786</v>
      </c>
      <c r="D300">
        <v>8.1999999999999993</v>
      </c>
      <c r="E300">
        <v>1410</v>
      </c>
      <c r="F300">
        <v>1340</v>
      </c>
      <c r="G300">
        <v>42</v>
      </c>
      <c r="H300">
        <v>101</v>
      </c>
      <c r="I300">
        <v>37.9</v>
      </c>
      <c r="J300">
        <v>313</v>
      </c>
      <c r="K300">
        <v>13.2</v>
      </c>
      <c r="L300">
        <v>192</v>
      </c>
      <c r="M300">
        <v>234</v>
      </c>
      <c r="N300" s="92" t="s">
        <v>3</v>
      </c>
      <c r="O300">
        <v>468</v>
      </c>
      <c r="P300">
        <v>285</v>
      </c>
      <c r="Q300">
        <v>6.3</v>
      </c>
      <c r="R300" s="78">
        <v>5.7</v>
      </c>
      <c r="S300" s="65"/>
    </row>
    <row r="301" spans="1:19" x14ac:dyDescent="0.2">
      <c r="A301" s="104" t="s">
        <v>57</v>
      </c>
      <c r="B301" s="101">
        <v>39966</v>
      </c>
      <c r="C301">
        <v>61400</v>
      </c>
      <c r="D301">
        <v>8.5</v>
      </c>
      <c r="E301">
        <v>49500</v>
      </c>
      <c r="F301">
        <v>50300</v>
      </c>
      <c r="G301">
        <v>21</v>
      </c>
      <c r="H301">
        <v>1010</v>
      </c>
      <c r="I301">
        <v>1740</v>
      </c>
      <c r="J301">
        <v>14500</v>
      </c>
      <c r="K301">
        <v>274</v>
      </c>
      <c r="L301">
        <v>239</v>
      </c>
      <c r="M301">
        <v>264</v>
      </c>
      <c r="N301">
        <v>13.4</v>
      </c>
      <c r="O301">
        <v>12150</v>
      </c>
      <c r="P301">
        <v>20500</v>
      </c>
      <c r="Q301">
        <v>51.8</v>
      </c>
      <c r="R301" s="78">
        <v>49.4</v>
      </c>
      <c r="S301" s="65"/>
    </row>
    <row r="302" spans="1:19" x14ac:dyDescent="0.2">
      <c r="A302" s="104" t="s">
        <v>56</v>
      </c>
      <c r="B302" s="101">
        <v>39966</v>
      </c>
      <c r="C302">
        <v>61200</v>
      </c>
      <c r="D302">
        <v>8.1999999999999993</v>
      </c>
      <c r="E302">
        <v>49800</v>
      </c>
      <c r="F302">
        <v>50100</v>
      </c>
      <c r="G302">
        <v>24</v>
      </c>
      <c r="H302">
        <v>998</v>
      </c>
      <c r="I302">
        <v>1730</v>
      </c>
      <c r="J302">
        <v>14400</v>
      </c>
      <c r="K302">
        <v>274</v>
      </c>
      <c r="L302">
        <v>207</v>
      </c>
      <c r="M302">
        <v>252</v>
      </c>
      <c r="N302" s="92" t="s">
        <v>3</v>
      </c>
      <c r="O302">
        <v>11960</v>
      </c>
      <c r="P302">
        <v>20600</v>
      </c>
      <c r="Q302">
        <v>50.6</v>
      </c>
      <c r="R302" s="78">
        <v>48.3</v>
      </c>
      <c r="S302" s="65"/>
    </row>
    <row r="303" spans="1:19" x14ac:dyDescent="0.2">
      <c r="A303" s="104" t="s">
        <v>60</v>
      </c>
      <c r="B303" s="101">
        <v>39966</v>
      </c>
      <c r="C303">
        <v>60800</v>
      </c>
      <c r="D303">
        <v>8.6</v>
      </c>
      <c r="E303">
        <v>49400</v>
      </c>
      <c r="F303">
        <v>49700</v>
      </c>
      <c r="G303">
        <v>21</v>
      </c>
      <c r="H303">
        <v>1000</v>
      </c>
      <c r="I303">
        <v>1730</v>
      </c>
      <c r="J303">
        <v>14300</v>
      </c>
      <c r="K303">
        <v>270</v>
      </c>
      <c r="L303">
        <v>274</v>
      </c>
      <c r="M303">
        <v>268</v>
      </c>
      <c r="N303">
        <v>32.6</v>
      </c>
      <c r="O303">
        <v>12010</v>
      </c>
      <c r="P303">
        <v>20200</v>
      </c>
      <c r="Q303">
        <v>52.5</v>
      </c>
      <c r="R303" s="78">
        <v>48.3</v>
      </c>
      <c r="S303" s="65"/>
    </row>
    <row r="304" spans="1:19" x14ac:dyDescent="0.2">
      <c r="A304" s="104" t="s">
        <v>59</v>
      </c>
      <c r="B304" s="101">
        <v>39966</v>
      </c>
      <c r="C304">
        <v>60400</v>
      </c>
      <c r="D304">
        <v>8.6</v>
      </c>
      <c r="E304">
        <v>48900</v>
      </c>
      <c r="F304">
        <v>49200</v>
      </c>
      <c r="G304">
        <v>27</v>
      </c>
      <c r="H304">
        <v>980</v>
      </c>
      <c r="I304">
        <v>1710</v>
      </c>
      <c r="J304">
        <v>14300</v>
      </c>
      <c r="K304">
        <v>266</v>
      </c>
      <c r="L304">
        <v>266</v>
      </c>
      <c r="M304">
        <v>294</v>
      </c>
      <c r="N304">
        <v>14.8</v>
      </c>
      <c r="O304">
        <v>11840</v>
      </c>
      <c r="P304">
        <v>19900</v>
      </c>
      <c r="Q304" s="92">
        <v>50.5</v>
      </c>
      <c r="R304" s="207">
        <v>49</v>
      </c>
      <c r="S304" s="65"/>
    </row>
    <row r="305" spans="1:19" x14ac:dyDescent="0.2">
      <c r="A305" s="104" t="s">
        <v>63</v>
      </c>
      <c r="B305" s="101">
        <v>39966</v>
      </c>
      <c r="C305">
        <v>61200</v>
      </c>
      <c r="D305">
        <v>8.5</v>
      </c>
      <c r="E305">
        <v>50100</v>
      </c>
      <c r="F305">
        <v>50600</v>
      </c>
      <c r="G305">
        <v>19</v>
      </c>
      <c r="H305">
        <v>988</v>
      </c>
      <c r="I305">
        <v>1750</v>
      </c>
      <c r="J305">
        <v>14400</v>
      </c>
      <c r="K305">
        <v>274</v>
      </c>
      <c r="L305">
        <v>268</v>
      </c>
      <c r="M305">
        <v>292</v>
      </c>
      <c r="N305">
        <v>17.2</v>
      </c>
      <c r="O305">
        <v>12100</v>
      </c>
      <c r="P305">
        <v>20900</v>
      </c>
      <c r="Q305" s="92">
        <v>50</v>
      </c>
      <c r="R305" s="207">
        <v>48.6</v>
      </c>
      <c r="S305" s="65"/>
    </row>
    <row r="306" spans="1:19" ht="13.5" thickBot="1" x14ac:dyDescent="0.25">
      <c r="A306" s="105" t="s">
        <v>62</v>
      </c>
      <c r="B306" s="102">
        <v>39966</v>
      </c>
      <c r="C306" s="118">
        <v>61100</v>
      </c>
      <c r="D306" s="118">
        <v>8.1999999999999993</v>
      </c>
      <c r="E306" s="118">
        <v>49700</v>
      </c>
      <c r="F306" s="118">
        <v>50500</v>
      </c>
      <c r="G306" s="118">
        <v>23</v>
      </c>
      <c r="H306" s="118">
        <v>980</v>
      </c>
      <c r="I306" s="118">
        <v>1740</v>
      </c>
      <c r="J306" s="118">
        <v>14400</v>
      </c>
      <c r="K306" s="118">
        <v>274</v>
      </c>
      <c r="L306" s="118">
        <v>279</v>
      </c>
      <c r="M306" s="118">
        <v>340</v>
      </c>
      <c r="N306" s="205" t="s">
        <v>3</v>
      </c>
      <c r="O306" s="118">
        <v>12160</v>
      </c>
      <c r="P306" s="118">
        <v>20800</v>
      </c>
      <c r="Q306" s="205">
        <v>50.3</v>
      </c>
      <c r="R306" s="209">
        <v>48.8</v>
      </c>
      <c r="S306" s="65"/>
    </row>
    <row r="307" spans="1:19" x14ac:dyDescent="0.2">
      <c r="B307" s="101"/>
      <c r="C307" s="65"/>
      <c r="D307" s="65"/>
      <c r="E307" s="212">
        <f>AVERAGE(E301:E306)</f>
        <v>49566.666666666664</v>
      </c>
      <c r="F307" s="212">
        <f>AVERAGE(F301:F306)</f>
        <v>50066.666666666664</v>
      </c>
      <c r="G307" s="212">
        <f>AVERAGE(E307:F307)</f>
        <v>49816.666666666664</v>
      </c>
      <c r="H307" s="65"/>
      <c r="I307" s="65"/>
      <c r="J307" s="65"/>
      <c r="K307" s="65"/>
      <c r="L307" s="65"/>
      <c r="M307" s="65"/>
      <c r="N307" s="65"/>
      <c r="O307" s="65"/>
      <c r="P307" s="65"/>
      <c r="Q307" s="65"/>
      <c r="R307" s="65"/>
    </row>
    <row r="308" spans="1:19" ht="13.5" thickBot="1" x14ac:dyDescent="0.25"/>
    <row r="309" spans="1:19" x14ac:dyDescent="0.2">
      <c r="A309" s="43" t="s">
        <v>79</v>
      </c>
      <c r="B309" s="58"/>
      <c r="C309" s="49" t="s">
        <v>27</v>
      </c>
      <c r="D309" s="49"/>
      <c r="E309" s="49" t="s">
        <v>65</v>
      </c>
      <c r="F309" s="49" t="s">
        <v>65</v>
      </c>
      <c r="G309" s="49" t="s">
        <v>68</v>
      </c>
      <c r="H309" s="49" t="s">
        <v>12</v>
      </c>
      <c r="I309" s="49" t="s">
        <v>31</v>
      </c>
      <c r="J309" s="49" t="s">
        <v>35</v>
      </c>
      <c r="K309" s="49" t="s">
        <v>26</v>
      </c>
      <c r="L309" s="49" t="s">
        <v>163</v>
      </c>
      <c r="M309" s="49" t="s">
        <v>24</v>
      </c>
      <c r="N309" s="49" t="s">
        <v>16</v>
      </c>
      <c r="O309" s="49" t="s">
        <v>53</v>
      </c>
      <c r="P309" s="49" t="s">
        <v>164</v>
      </c>
      <c r="Q309" s="135" t="s">
        <v>111</v>
      </c>
      <c r="R309" s="132" t="s">
        <v>112</v>
      </c>
    </row>
    <row r="310" spans="1:19" ht="13.5" thickBot="1" x14ac:dyDescent="0.25">
      <c r="A310" s="44" t="s">
        <v>49</v>
      </c>
      <c r="B310" s="59" t="s">
        <v>48</v>
      </c>
      <c r="C310" s="51" t="s">
        <v>4</v>
      </c>
      <c r="D310" s="51" t="s">
        <v>43</v>
      </c>
      <c r="E310" s="51" t="s">
        <v>32</v>
      </c>
      <c r="F310" s="51" t="s">
        <v>99</v>
      </c>
      <c r="G310" s="51" t="s">
        <v>32</v>
      </c>
      <c r="H310" s="51" t="s">
        <v>32</v>
      </c>
      <c r="I310" s="51" t="s">
        <v>32</v>
      </c>
      <c r="J310" s="51" t="s">
        <v>32</v>
      </c>
      <c r="K310" s="51" t="s">
        <v>32</v>
      </c>
      <c r="L310" s="51" t="s">
        <v>113</v>
      </c>
      <c r="M310" s="51" t="s">
        <v>113</v>
      </c>
      <c r="N310" s="51" t="s">
        <v>113</v>
      </c>
      <c r="O310" s="51" t="s">
        <v>113</v>
      </c>
      <c r="P310" s="51" t="s">
        <v>113</v>
      </c>
      <c r="Q310" s="134" t="s">
        <v>113</v>
      </c>
      <c r="R310" s="133" t="s">
        <v>113</v>
      </c>
    </row>
    <row r="311" spans="1:19" x14ac:dyDescent="0.2">
      <c r="A311" s="120" t="s">
        <v>7</v>
      </c>
      <c r="B311" s="101">
        <v>40030</v>
      </c>
      <c r="C311">
        <v>3090</v>
      </c>
      <c r="D311">
        <v>7.9</v>
      </c>
      <c r="E311">
        <v>2100</v>
      </c>
      <c r="F311">
        <v>2020</v>
      </c>
      <c r="G311">
        <v>160</v>
      </c>
      <c r="H311">
        <v>165</v>
      </c>
      <c r="I311">
        <v>88.7</v>
      </c>
      <c r="J311">
        <v>391</v>
      </c>
      <c r="K311">
        <v>12.3</v>
      </c>
      <c r="L311">
        <v>222</v>
      </c>
      <c r="M311">
        <v>271</v>
      </c>
      <c r="N311" s="92" t="s">
        <v>3</v>
      </c>
      <c r="O311">
        <v>759.9</v>
      </c>
      <c r="P311">
        <v>470</v>
      </c>
      <c r="Q311" s="208">
        <v>12.5</v>
      </c>
      <c r="R311" s="122">
        <v>10.6</v>
      </c>
      <c r="S311" s="65"/>
    </row>
    <row r="312" spans="1:19" x14ac:dyDescent="0.2">
      <c r="A312" s="104" t="s">
        <v>36</v>
      </c>
      <c r="B312" s="101">
        <v>40030</v>
      </c>
      <c r="C312">
        <v>4770</v>
      </c>
      <c r="D312" s="92">
        <v>8</v>
      </c>
      <c r="E312">
        <v>3100</v>
      </c>
      <c r="F312">
        <v>2980</v>
      </c>
      <c r="G312">
        <v>220</v>
      </c>
      <c r="H312">
        <v>202</v>
      </c>
      <c r="I312">
        <v>103</v>
      </c>
      <c r="J312">
        <v>701</v>
      </c>
      <c r="K312">
        <v>17.899999999999999</v>
      </c>
      <c r="L312">
        <v>205</v>
      </c>
      <c r="M312">
        <v>250</v>
      </c>
      <c r="N312" s="92" t="s">
        <v>3</v>
      </c>
      <c r="O312">
        <v>802.4</v>
      </c>
      <c r="P312">
        <v>1030</v>
      </c>
      <c r="Q312" s="208">
        <v>12</v>
      </c>
      <c r="R312" s="78">
        <v>9.6</v>
      </c>
      <c r="S312" s="65"/>
    </row>
    <row r="313" spans="1:19" x14ac:dyDescent="0.2">
      <c r="A313" s="104" t="s">
        <v>72</v>
      </c>
      <c r="B313" s="101">
        <v>40028</v>
      </c>
      <c r="C313">
        <v>1801</v>
      </c>
      <c r="D313">
        <v>8.1</v>
      </c>
      <c r="E313">
        <v>1340</v>
      </c>
      <c r="F313">
        <v>1280</v>
      </c>
      <c r="G313">
        <v>32</v>
      </c>
      <c r="H313">
        <v>112</v>
      </c>
      <c r="I313">
        <v>40</v>
      </c>
      <c r="J313">
        <v>270</v>
      </c>
      <c r="K313">
        <v>12.2</v>
      </c>
      <c r="L313">
        <v>184</v>
      </c>
      <c r="M313">
        <v>224</v>
      </c>
      <c r="N313" s="92" t="s">
        <v>3</v>
      </c>
      <c r="O313">
        <v>488.9</v>
      </c>
      <c r="P313">
        <v>241</v>
      </c>
      <c r="Q313" s="208">
        <v>6.8</v>
      </c>
      <c r="R313" s="78">
        <v>5.4</v>
      </c>
      <c r="S313" s="65"/>
    </row>
    <row r="314" spans="1:19" x14ac:dyDescent="0.2">
      <c r="A314" s="104" t="s">
        <v>57</v>
      </c>
      <c r="B314" s="101">
        <v>40030</v>
      </c>
      <c r="C314">
        <v>63400</v>
      </c>
      <c r="D314">
        <v>8.3000000000000007</v>
      </c>
      <c r="E314">
        <v>51000</v>
      </c>
      <c r="F314">
        <v>51300</v>
      </c>
      <c r="G314">
        <v>21</v>
      </c>
      <c r="H314">
        <v>1010</v>
      </c>
      <c r="I314">
        <v>1780</v>
      </c>
      <c r="J314">
        <v>14700</v>
      </c>
      <c r="K314">
        <v>282</v>
      </c>
      <c r="L314">
        <v>207</v>
      </c>
      <c r="M314">
        <v>252</v>
      </c>
      <c r="N314" s="92" t="s">
        <v>3</v>
      </c>
      <c r="O314">
        <v>12510</v>
      </c>
      <c r="P314">
        <v>20900</v>
      </c>
      <c r="Q314" s="208">
        <v>51.3</v>
      </c>
      <c r="R314" s="78">
        <v>50.2</v>
      </c>
      <c r="S314" s="65"/>
    </row>
    <row r="315" spans="1:19" x14ac:dyDescent="0.2">
      <c r="A315" s="104" t="s">
        <v>56</v>
      </c>
      <c r="B315" s="101">
        <v>40030</v>
      </c>
      <c r="C315">
        <v>63300</v>
      </c>
      <c r="D315">
        <v>8.3000000000000007</v>
      </c>
      <c r="E315">
        <v>51400</v>
      </c>
      <c r="F315">
        <v>51700</v>
      </c>
      <c r="G315">
        <v>29</v>
      </c>
      <c r="H315">
        <v>1030</v>
      </c>
      <c r="I315">
        <v>1790</v>
      </c>
      <c r="J315">
        <v>15000</v>
      </c>
      <c r="K315">
        <v>282</v>
      </c>
      <c r="L315">
        <v>259</v>
      </c>
      <c r="M315">
        <v>316</v>
      </c>
      <c r="N315" s="92" t="s">
        <v>3</v>
      </c>
      <c r="O315">
        <v>12470</v>
      </c>
      <c r="P315">
        <v>21000</v>
      </c>
      <c r="Q315" s="208">
        <v>51.9</v>
      </c>
      <c r="R315" s="78">
        <v>49.4</v>
      </c>
      <c r="S315" s="65"/>
    </row>
    <row r="316" spans="1:19" x14ac:dyDescent="0.2">
      <c r="A316" s="104" t="s">
        <v>60</v>
      </c>
      <c r="B316" s="101">
        <v>40030</v>
      </c>
      <c r="C316">
        <v>63100</v>
      </c>
      <c r="D316">
        <v>8.1999999999999993</v>
      </c>
      <c r="E316">
        <v>51100</v>
      </c>
      <c r="F316">
        <v>51400</v>
      </c>
      <c r="G316">
        <v>17</v>
      </c>
      <c r="H316">
        <v>1010</v>
      </c>
      <c r="I316">
        <v>1780</v>
      </c>
      <c r="J316">
        <v>14900</v>
      </c>
      <c r="K316">
        <v>282</v>
      </c>
      <c r="L316">
        <v>205</v>
      </c>
      <c r="M316">
        <v>250</v>
      </c>
      <c r="N316" s="92" t="s">
        <v>3</v>
      </c>
      <c r="O316">
        <v>12570</v>
      </c>
      <c r="P316">
        <v>20700</v>
      </c>
      <c r="Q316" s="208">
        <v>51.5</v>
      </c>
      <c r="R316" s="78">
        <v>49.6</v>
      </c>
      <c r="S316" s="65"/>
    </row>
    <row r="317" spans="1:19" x14ac:dyDescent="0.2">
      <c r="A317" s="104" t="s">
        <v>59</v>
      </c>
      <c r="B317" s="101">
        <v>40030</v>
      </c>
      <c r="C317">
        <v>63200</v>
      </c>
      <c r="D317">
        <v>8.1</v>
      </c>
      <c r="E317">
        <v>51200</v>
      </c>
      <c r="F317">
        <v>51700</v>
      </c>
      <c r="G317">
        <v>32</v>
      </c>
      <c r="H317">
        <v>1010</v>
      </c>
      <c r="I317">
        <v>1780</v>
      </c>
      <c r="J317">
        <v>14900</v>
      </c>
      <c r="K317">
        <v>282</v>
      </c>
      <c r="L317">
        <v>262</v>
      </c>
      <c r="M317">
        <v>320</v>
      </c>
      <c r="N317" s="92" t="s">
        <v>3</v>
      </c>
      <c r="O317">
        <v>12670</v>
      </c>
      <c r="P317">
        <v>20900</v>
      </c>
      <c r="Q317" s="208">
        <v>52</v>
      </c>
      <c r="R317" s="78">
        <v>49.2</v>
      </c>
      <c r="S317" s="65"/>
    </row>
    <row r="318" spans="1:19" x14ac:dyDescent="0.2">
      <c r="A318" s="104" t="s">
        <v>63</v>
      </c>
      <c r="B318" s="101">
        <v>40030</v>
      </c>
      <c r="C318">
        <v>63200</v>
      </c>
      <c r="D318">
        <v>8.1999999999999993</v>
      </c>
      <c r="E318">
        <v>51000</v>
      </c>
      <c r="F318">
        <v>51600</v>
      </c>
      <c r="G318">
        <v>16</v>
      </c>
      <c r="H318">
        <v>1000</v>
      </c>
      <c r="I318">
        <v>1790</v>
      </c>
      <c r="J318">
        <v>14900</v>
      </c>
      <c r="K318">
        <v>282</v>
      </c>
      <c r="L318">
        <v>207</v>
      </c>
      <c r="M318">
        <v>252</v>
      </c>
      <c r="N318" s="92" t="s">
        <v>3</v>
      </c>
      <c r="O318">
        <v>12560</v>
      </c>
      <c r="P318">
        <v>20900</v>
      </c>
      <c r="Q318" s="208">
        <v>51.5</v>
      </c>
      <c r="R318" s="78">
        <v>49.4</v>
      </c>
      <c r="S318" s="65"/>
    </row>
    <row r="319" spans="1:19" ht="13.5" thickBot="1" x14ac:dyDescent="0.25">
      <c r="A319" s="105" t="s">
        <v>62</v>
      </c>
      <c r="B319" s="102">
        <v>40030</v>
      </c>
      <c r="C319" s="118">
        <v>63200</v>
      </c>
      <c r="D319" s="118">
        <v>8.1</v>
      </c>
      <c r="E319" s="118">
        <v>50600</v>
      </c>
      <c r="F319" s="118">
        <v>51800</v>
      </c>
      <c r="G319" s="118">
        <v>23</v>
      </c>
      <c r="H319" s="118">
        <v>1010</v>
      </c>
      <c r="I319" s="118">
        <v>1790</v>
      </c>
      <c r="J319" s="118">
        <v>14900</v>
      </c>
      <c r="K319" s="118">
        <v>282</v>
      </c>
      <c r="L319" s="118">
        <v>259</v>
      </c>
      <c r="M319" s="118">
        <v>316</v>
      </c>
      <c r="N319" s="205" t="s">
        <v>3</v>
      </c>
      <c r="O319" s="118">
        <v>12610</v>
      </c>
      <c r="P319" s="118">
        <v>21000</v>
      </c>
      <c r="Q319" s="205">
        <v>51.9</v>
      </c>
      <c r="R319" s="119">
        <v>49.4</v>
      </c>
      <c r="S319" s="65"/>
    </row>
    <row r="320" spans="1:19" x14ac:dyDescent="0.2">
      <c r="B320" s="101"/>
      <c r="C320" s="65"/>
      <c r="D320" s="65"/>
      <c r="E320" s="212">
        <f>AVERAGE(E314:E319)</f>
        <v>51050</v>
      </c>
      <c r="F320" s="212">
        <f>AVERAGE(F314:F319)</f>
        <v>51583.333333333336</v>
      </c>
      <c r="G320" s="212">
        <f>AVERAGE(E320:F320)</f>
        <v>51316.666666666672</v>
      </c>
      <c r="H320" s="65"/>
      <c r="I320" s="65"/>
      <c r="J320" s="65"/>
      <c r="K320" s="65"/>
      <c r="L320" s="65"/>
      <c r="M320" s="65"/>
      <c r="N320" s="65"/>
      <c r="O320" s="65"/>
      <c r="P320" s="65"/>
      <c r="Q320" s="65"/>
      <c r="R320" s="65"/>
    </row>
    <row r="321" spans="1:19" ht="13.5" thickBot="1" x14ac:dyDescent="0.25"/>
    <row r="322" spans="1:19" x14ac:dyDescent="0.2">
      <c r="A322" s="43" t="s">
        <v>79</v>
      </c>
      <c r="B322" s="58"/>
      <c r="C322" s="49" t="s">
        <v>27</v>
      </c>
      <c r="D322" s="49"/>
      <c r="E322" s="49" t="s">
        <v>65</v>
      </c>
      <c r="F322" s="49" t="s">
        <v>65</v>
      </c>
      <c r="G322" s="49" t="s">
        <v>68</v>
      </c>
      <c r="H322" s="49" t="s">
        <v>12</v>
      </c>
      <c r="I322" s="49" t="s">
        <v>31</v>
      </c>
      <c r="J322" s="49" t="s">
        <v>35</v>
      </c>
      <c r="K322" s="49" t="s">
        <v>26</v>
      </c>
      <c r="L322" s="49" t="s">
        <v>163</v>
      </c>
      <c r="M322" s="49" t="s">
        <v>24</v>
      </c>
      <c r="N322" s="49" t="s">
        <v>16</v>
      </c>
      <c r="O322" s="49" t="s">
        <v>53</v>
      </c>
      <c r="P322" s="49" t="s">
        <v>164</v>
      </c>
      <c r="Q322" s="135" t="s">
        <v>111</v>
      </c>
      <c r="R322" s="132" t="s">
        <v>112</v>
      </c>
    </row>
    <row r="323" spans="1:19" ht="13.5" thickBot="1" x14ac:dyDescent="0.25">
      <c r="A323" s="44" t="s">
        <v>49</v>
      </c>
      <c r="B323" s="59" t="s">
        <v>48</v>
      </c>
      <c r="C323" s="51" t="s">
        <v>4</v>
      </c>
      <c r="D323" s="51" t="s">
        <v>43</v>
      </c>
      <c r="E323" s="51" t="s">
        <v>32</v>
      </c>
      <c r="F323" s="51" t="s">
        <v>99</v>
      </c>
      <c r="G323" s="51" t="s">
        <v>32</v>
      </c>
      <c r="H323" s="51" t="s">
        <v>32</v>
      </c>
      <c r="I323" s="51" t="s">
        <v>32</v>
      </c>
      <c r="J323" s="51" t="s">
        <v>32</v>
      </c>
      <c r="K323" s="51" t="s">
        <v>32</v>
      </c>
      <c r="L323" s="51" t="s">
        <v>113</v>
      </c>
      <c r="M323" s="51" t="s">
        <v>113</v>
      </c>
      <c r="N323" s="51" t="s">
        <v>113</v>
      </c>
      <c r="O323" s="51" t="s">
        <v>113</v>
      </c>
      <c r="P323" s="51" t="s">
        <v>113</v>
      </c>
      <c r="Q323" s="134" t="s">
        <v>113</v>
      </c>
      <c r="R323" s="133" t="s">
        <v>113</v>
      </c>
    </row>
    <row r="324" spans="1:19" x14ac:dyDescent="0.2">
      <c r="A324" s="120" t="s">
        <v>7</v>
      </c>
      <c r="B324" s="101">
        <v>40155</v>
      </c>
      <c r="C324">
        <v>3520</v>
      </c>
      <c r="D324">
        <v>7.8</v>
      </c>
      <c r="E324">
        <v>2370</v>
      </c>
      <c r="F324">
        <v>2200</v>
      </c>
      <c r="G324">
        <v>238</v>
      </c>
      <c r="H324">
        <v>184</v>
      </c>
      <c r="I324">
        <v>97.2</v>
      </c>
      <c r="J324">
        <v>444</v>
      </c>
      <c r="K324">
        <v>9.6999999999999993</v>
      </c>
      <c r="L324">
        <v>232</v>
      </c>
      <c r="M324">
        <v>283</v>
      </c>
      <c r="N324" s="92" t="s">
        <v>3</v>
      </c>
      <c r="O324">
        <v>824.2</v>
      </c>
      <c r="P324">
        <v>498</v>
      </c>
      <c r="Q324" s="208">
        <v>10</v>
      </c>
      <c r="R324" s="122">
        <v>7.9</v>
      </c>
      <c r="S324" s="65"/>
    </row>
    <row r="325" spans="1:19" x14ac:dyDescent="0.2">
      <c r="A325" s="104" t="s">
        <v>36</v>
      </c>
      <c r="B325" s="101">
        <v>40155</v>
      </c>
      <c r="C325">
        <v>4690</v>
      </c>
      <c r="D325">
        <v>7.8</v>
      </c>
      <c r="E325">
        <v>3000</v>
      </c>
      <c r="F325">
        <v>2960</v>
      </c>
      <c r="G325">
        <v>159</v>
      </c>
      <c r="H325">
        <v>199</v>
      </c>
      <c r="I325">
        <v>101</v>
      </c>
      <c r="J325">
        <v>697</v>
      </c>
      <c r="K325">
        <v>14.9</v>
      </c>
      <c r="L325">
        <v>247</v>
      </c>
      <c r="M325">
        <v>301</v>
      </c>
      <c r="N325" s="92" t="s">
        <v>3</v>
      </c>
      <c r="O325">
        <v>788.7</v>
      </c>
      <c r="P325">
        <v>1010</v>
      </c>
      <c r="Q325">
        <v>9.6999999999999993</v>
      </c>
      <c r="R325" s="78">
        <v>8.4</v>
      </c>
      <c r="S325" s="65"/>
    </row>
    <row r="326" spans="1:19" x14ac:dyDescent="0.2">
      <c r="A326" s="104" t="s">
        <v>72</v>
      </c>
      <c r="B326" s="101">
        <v>40155</v>
      </c>
      <c r="C326">
        <v>2080</v>
      </c>
      <c r="D326">
        <v>7.4</v>
      </c>
      <c r="E326">
        <v>1360</v>
      </c>
      <c r="F326">
        <v>1320</v>
      </c>
      <c r="G326">
        <v>21</v>
      </c>
      <c r="H326">
        <v>109</v>
      </c>
      <c r="I326" s="208">
        <v>32</v>
      </c>
      <c r="J326">
        <v>287</v>
      </c>
      <c r="K326">
        <v>18.5</v>
      </c>
      <c r="L326">
        <v>187</v>
      </c>
      <c r="M326">
        <v>228</v>
      </c>
      <c r="N326" s="92" t="s">
        <v>3</v>
      </c>
      <c r="O326">
        <v>526.70000000000005</v>
      </c>
      <c r="P326">
        <v>231</v>
      </c>
      <c r="Q326">
        <v>16.3</v>
      </c>
      <c r="R326" s="78">
        <v>14.8</v>
      </c>
      <c r="S326" s="65"/>
    </row>
    <row r="327" spans="1:19" x14ac:dyDescent="0.2">
      <c r="A327" s="104" t="s">
        <v>57</v>
      </c>
      <c r="B327" s="101">
        <v>40156</v>
      </c>
      <c r="C327">
        <v>64500</v>
      </c>
      <c r="D327">
        <v>8.1</v>
      </c>
      <c r="E327">
        <v>52100</v>
      </c>
      <c r="F327">
        <v>52900</v>
      </c>
      <c r="G327">
        <v>23</v>
      </c>
      <c r="H327">
        <v>1020</v>
      </c>
      <c r="I327">
        <v>1800</v>
      </c>
      <c r="J327">
        <v>15400</v>
      </c>
      <c r="K327">
        <v>289</v>
      </c>
      <c r="L327">
        <v>265</v>
      </c>
      <c r="M327">
        <v>323</v>
      </c>
      <c r="N327" s="92" t="s">
        <v>3</v>
      </c>
      <c r="O327">
        <v>12760</v>
      </c>
      <c r="P327">
        <v>21500</v>
      </c>
      <c r="Q327">
        <v>43.7</v>
      </c>
      <c r="R327" s="78">
        <v>42.4</v>
      </c>
      <c r="S327" s="65"/>
    </row>
    <row r="328" spans="1:19" x14ac:dyDescent="0.2">
      <c r="A328" s="104" t="s">
        <v>56</v>
      </c>
      <c r="B328" s="101">
        <v>40156</v>
      </c>
      <c r="C328">
        <v>64500</v>
      </c>
      <c r="D328">
        <v>8.1</v>
      </c>
      <c r="E328">
        <v>52900</v>
      </c>
      <c r="F328">
        <v>52900</v>
      </c>
      <c r="G328">
        <v>14</v>
      </c>
      <c r="H328">
        <v>1030</v>
      </c>
      <c r="I328">
        <v>1790</v>
      </c>
      <c r="J328">
        <v>15400</v>
      </c>
      <c r="K328">
        <v>293</v>
      </c>
      <c r="L328">
        <v>268</v>
      </c>
      <c r="M328">
        <v>327</v>
      </c>
      <c r="N328" s="92" t="s">
        <v>3</v>
      </c>
      <c r="O328">
        <v>12690</v>
      </c>
      <c r="P328">
        <v>21500</v>
      </c>
      <c r="Q328">
        <v>45.3</v>
      </c>
      <c r="R328" s="78">
        <v>43.4</v>
      </c>
      <c r="S328" s="65"/>
    </row>
    <row r="329" spans="1:19" x14ac:dyDescent="0.2">
      <c r="A329" s="104" t="s">
        <v>60</v>
      </c>
      <c r="B329" s="101">
        <v>40156</v>
      </c>
      <c r="C329">
        <v>63100</v>
      </c>
      <c r="D329">
        <v>8.1</v>
      </c>
      <c r="E329">
        <v>51200</v>
      </c>
      <c r="F329">
        <v>51400</v>
      </c>
      <c r="G329">
        <v>18</v>
      </c>
      <c r="H329">
        <v>982</v>
      </c>
      <c r="I329">
        <v>1760</v>
      </c>
      <c r="J329">
        <v>15000</v>
      </c>
      <c r="K329">
        <v>282</v>
      </c>
      <c r="L329">
        <v>267</v>
      </c>
      <c r="M329">
        <v>325</v>
      </c>
      <c r="N329" s="92" t="s">
        <v>3</v>
      </c>
      <c r="O329">
        <v>12320</v>
      </c>
      <c r="P329">
        <v>20900</v>
      </c>
      <c r="Q329">
        <v>43.8</v>
      </c>
      <c r="R329" s="78">
        <v>41.9</v>
      </c>
      <c r="S329" s="65"/>
    </row>
    <row r="330" spans="1:19" x14ac:dyDescent="0.2">
      <c r="A330" s="104" t="s">
        <v>59</v>
      </c>
      <c r="B330" s="101">
        <v>40156</v>
      </c>
      <c r="C330">
        <v>64500</v>
      </c>
      <c r="D330">
        <v>8.1</v>
      </c>
      <c r="E330">
        <v>52100</v>
      </c>
      <c r="F330">
        <v>53300</v>
      </c>
      <c r="G330">
        <v>26</v>
      </c>
      <c r="H330">
        <v>1010</v>
      </c>
      <c r="I330">
        <v>1810</v>
      </c>
      <c r="J330">
        <v>15400</v>
      </c>
      <c r="K330">
        <v>289</v>
      </c>
      <c r="L330">
        <v>274</v>
      </c>
      <c r="M330">
        <v>334</v>
      </c>
      <c r="N330" s="92" t="s">
        <v>3</v>
      </c>
      <c r="O330">
        <v>12860</v>
      </c>
      <c r="P330">
        <v>21800</v>
      </c>
      <c r="Q330">
        <v>44.4</v>
      </c>
      <c r="R330" s="78">
        <v>43.8</v>
      </c>
      <c r="S330" s="65"/>
    </row>
    <row r="331" spans="1:19" x14ac:dyDescent="0.2">
      <c r="A331" s="104" t="s">
        <v>63</v>
      </c>
      <c r="B331" s="101">
        <v>40156</v>
      </c>
      <c r="C331">
        <v>63800</v>
      </c>
      <c r="D331">
        <v>8.1</v>
      </c>
      <c r="E331">
        <v>51600</v>
      </c>
      <c r="F331">
        <v>52400</v>
      </c>
      <c r="G331">
        <v>15</v>
      </c>
      <c r="H331">
        <v>996</v>
      </c>
      <c r="I331">
        <v>1790</v>
      </c>
      <c r="J331">
        <v>15100</v>
      </c>
      <c r="K331">
        <v>289</v>
      </c>
      <c r="L331">
        <v>268</v>
      </c>
      <c r="M331">
        <v>327</v>
      </c>
      <c r="N331" s="92" t="s">
        <v>3</v>
      </c>
      <c r="O331">
        <v>12680</v>
      </c>
      <c r="P331">
        <v>21400</v>
      </c>
      <c r="Q331" s="208">
        <v>43</v>
      </c>
      <c r="R331" s="78">
        <v>42.3</v>
      </c>
      <c r="S331" s="65"/>
    </row>
    <row r="332" spans="1:19" ht="13.5" thickBot="1" x14ac:dyDescent="0.25">
      <c r="A332" s="105" t="s">
        <v>62</v>
      </c>
      <c r="B332" s="102">
        <v>40156</v>
      </c>
      <c r="C332" s="118">
        <v>64300</v>
      </c>
      <c r="D332" s="118">
        <v>8.1</v>
      </c>
      <c r="E332" s="118">
        <v>52300</v>
      </c>
      <c r="F332" s="118">
        <v>52400</v>
      </c>
      <c r="G332" s="118">
        <v>16</v>
      </c>
      <c r="H332" s="118">
        <v>1000</v>
      </c>
      <c r="I332" s="118">
        <v>1790</v>
      </c>
      <c r="J332" s="118">
        <v>15200</v>
      </c>
      <c r="K332" s="118">
        <v>289</v>
      </c>
      <c r="L332" s="118">
        <v>271</v>
      </c>
      <c r="M332" s="118">
        <v>330</v>
      </c>
      <c r="N332" s="205" t="s">
        <v>3</v>
      </c>
      <c r="O332" s="118">
        <v>12690</v>
      </c>
      <c r="P332" s="118">
        <v>21300</v>
      </c>
      <c r="Q332" s="118">
        <v>43.1</v>
      </c>
      <c r="R332" s="119">
        <v>42.2</v>
      </c>
      <c r="S332" s="65"/>
    </row>
    <row r="333" spans="1:19" x14ac:dyDescent="0.2">
      <c r="C333" s="65"/>
      <c r="D333" s="65"/>
      <c r="E333" s="212">
        <f>AVERAGE(E327:E332)</f>
        <v>52033.333333333336</v>
      </c>
      <c r="F333" s="212">
        <f>AVERAGE(F327:F332)</f>
        <v>52550</v>
      </c>
      <c r="G333" s="212">
        <f>AVERAGE(E333:F333)</f>
        <v>52291.666666666672</v>
      </c>
      <c r="H333" s="65"/>
      <c r="I333" s="65"/>
      <c r="J333" s="65"/>
      <c r="K333" s="65"/>
      <c r="L333" s="65"/>
      <c r="M333" s="65"/>
      <c r="N333" s="65"/>
      <c r="O333" s="65"/>
      <c r="P333" s="65"/>
      <c r="Q333" s="65"/>
      <c r="R333" s="65"/>
    </row>
    <row r="334" spans="1:19" ht="13.5" thickBot="1" x14ac:dyDescent="0.25"/>
    <row r="335" spans="1:19" x14ac:dyDescent="0.2">
      <c r="A335" s="43" t="s">
        <v>79</v>
      </c>
      <c r="B335" s="58"/>
      <c r="C335" s="49" t="s">
        <v>27</v>
      </c>
      <c r="D335" s="49"/>
      <c r="E335" s="49" t="s">
        <v>65</v>
      </c>
      <c r="F335" s="49" t="s">
        <v>65</v>
      </c>
      <c r="G335" s="49" t="s">
        <v>68</v>
      </c>
      <c r="H335" s="49" t="s">
        <v>12</v>
      </c>
      <c r="I335" s="49" t="s">
        <v>31</v>
      </c>
      <c r="J335" s="49" t="s">
        <v>35</v>
      </c>
      <c r="K335" s="49" t="s">
        <v>26</v>
      </c>
      <c r="L335" s="49" t="s">
        <v>163</v>
      </c>
      <c r="M335" s="49" t="s">
        <v>24</v>
      </c>
      <c r="N335" s="49" t="s">
        <v>16</v>
      </c>
      <c r="O335" s="49" t="s">
        <v>53</v>
      </c>
      <c r="P335" s="49" t="s">
        <v>164</v>
      </c>
      <c r="Q335" s="135" t="s">
        <v>111</v>
      </c>
      <c r="R335" s="132" t="s">
        <v>112</v>
      </c>
    </row>
    <row r="336" spans="1:19" ht="13.5" thickBot="1" x14ac:dyDescent="0.25">
      <c r="A336" s="44" t="s">
        <v>49</v>
      </c>
      <c r="B336" s="59" t="s">
        <v>48</v>
      </c>
      <c r="C336" s="51" t="s">
        <v>4</v>
      </c>
      <c r="D336" s="51" t="s">
        <v>43</v>
      </c>
      <c r="E336" s="51" t="s">
        <v>32</v>
      </c>
      <c r="F336" s="51" t="s">
        <v>99</v>
      </c>
      <c r="G336" s="51" t="s">
        <v>32</v>
      </c>
      <c r="H336" s="51" t="s">
        <v>32</v>
      </c>
      <c r="I336" s="51" t="s">
        <v>32</v>
      </c>
      <c r="J336" s="51" t="s">
        <v>32</v>
      </c>
      <c r="K336" s="51" t="s">
        <v>32</v>
      </c>
      <c r="L336" s="51" t="s">
        <v>113</v>
      </c>
      <c r="M336" s="51" t="s">
        <v>113</v>
      </c>
      <c r="N336" s="51" t="s">
        <v>113</v>
      </c>
      <c r="O336" s="51" t="s">
        <v>113</v>
      </c>
      <c r="P336" s="51" t="s">
        <v>113</v>
      </c>
      <c r="Q336" s="134" t="s">
        <v>113</v>
      </c>
      <c r="R336" s="133" t="s">
        <v>113</v>
      </c>
    </row>
    <row r="337" spans="1:19" x14ac:dyDescent="0.2">
      <c r="A337" s="120" t="s">
        <v>7</v>
      </c>
      <c r="B337" s="101">
        <v>40226</v>
      </c>
      <c r="C337">
        <v>3760</v>
      </c>
      <c r="D337">
        <v>7.9</v>
      </c>
      <c r="E337">
        <v>2490</v>
      </c>
      <c r="F337">
        <v>2400</v>
      </c>
      <c r="G337">
        <v>145</v>
      </c>
      <c r="H337">
        <v>195</v>
      </c>
      <c r="I337">
        <v>108</v>
      </c>
      <c r="J337">
        <v>495</v>
      </c>
      <c r="K337">
        <v>9.6</v>
      </c>
      <c r="L337">
        <v>215</v>
      </c>
      <c r="M337">
        <v>262</v>
      </c>
      <c r="N337" s="92" t="s">
        <v>3</v>
      </c>
      <c r="O337">
        <v>826.8</v>
      </c>
      <c r="P337">
        <v>634</v>
      </c>
      <c r="Q337">
        <v>8.8000000000000007</v>
      </c>
      <c r="R337" s="122">
        <v>7.5</v>
      </c>
      <c r="S337" s="65"/>
    </row>
    <row r="338" spans="1:19" x14ac:dyDescent="0.2">
      <c r="A338" s="104" t="s">
        <v>36</v>
      </c>
      <c r="B338" s="101">
        <v>40226</v>
      </c>
      <c r="C338">
        <v>5550</v>
      </c>
      <c r="D338">
        <v>7.8</v>
      </c>
      <c r="E338">
        <v>3550</v>
      </c>
      <c r="F338">
        <v>3490</v>
      </c>
      <c r="G338">
        <v>161</v>
      </c>
      <c r="H338">
        <v>229</v>
      </c>
      <c r="I338">
        <v>121</v>
      </c>
      <c r="J338">
        <v>840</v>
      </c>
      <c r="K338" s="208">
        <v>17</v>
      </c>
      <c r="L338">
        <v>263</v>
      </c>
      <c r="M338">
        <v>321</v>
      </c>
      <c r="N338" s="92" t="s">
        <v>3</v>
      </c>
      <c r="O338">
        <v>887.6</v>
      </c>
      <c r="P338">
        <v>1230</v>
      </c>
      <c r="Q338" s="208">
        <v>11</v>
      </c>
      <c r="R338" s="207">
        <v>8</v>
      </c>
      <c r="S338" s="65"/>
    </row>
    <row r="339" spans="1:19" x14ac:dyDescent="0.2">
      <c r="A339" s="104" t="s">
        <v>72</v>
      </c>
      <c r="B339" s="101">
        <v>40226</v>
      </c>
      <c r="C339">
        <v>2020</v>
      </c>
      <c r="D339">
        <v>7.7</v>
      </c>
      <c r="E339">
        <v>1320</v>
      </c>
      <c r="F339">
        <v>1290</v>
      </c>
      <c r="G339">
        <v>69</v>
      </c>
      <c r="H339">
        <v>115</v>
      </c>
      <c r="I339">
        <v>31.3</v>
      </c>
      <c r="J339">
        <v>277</v>
      </c>
      <c r="K339">
        <v>12.7</v>
      </c>
      <c r="L339">
        <v>188</v>
      </c>
      <c r="M339">
        <v>229</v>
      </c>
      <c r="N339" s="92" t="s">
        <v>3</v>
      </c>
      <c r="O339">
        <v>518.4</v>
      </c>
      <c r="P339">
        <v>224</v>
      </c>
      <c r="Q339">
        <v>9.1</v>
      </c>
      <c r="R339" s="78">
        <v>7.4</v>
      </c>
      <c r="S339" s="65"/>
    </row>
    <row r="340" spans="1:19" x14ac:dyDescent="0.2">
      <c r="A340" s="104" t="s">
        <v>57</v>
      </c>
      <c r="B340" s="101">
        <v>40226</v>
      </c>
      <c r="C340">
        <v>62400</v>
      </c>
      <c r="D340">
        <v>8.3000000000000007</v>
      </c>
      <c r="E340">
        <v>50900</v>
      </c>
      <c r="F340">
        <v>51300</v>
      </c>
      <c r="G340">
        <v>9</v>
      </c>
      <c r="H340">
        <v>1050</v>
      </c>
      <c r="I340">
        <v>1810</v>
      </c>
      <c r="J340">
        <v>14800</v>
      </c>
      <c r="K340">
        <v>285</v>
      </c>
      <c r="L340">
        <v>258</v>
      </c>
      <c r="M340">
        <v>315</v>
      </c>
      <c r="N340" s="92" t="s">
        <v>3</v>
      </c>
      <c r="O340">
        <v>11980</v>
      </c>
      <c r="P340">
        <v>21200</v>
      </c>
      <c r="Q340">
        <v>49.1</v>
      </c>
      <c r="R340" s="78">
        <v>48.1</v>
      </c>
      <c r="S340" s="65"/>
    </row>
    <row r="341" spans="1:19" x14ac:dyDescent="0.2">
      <c r="A341" s="104" t="s">
        <v>56</v>
      </c>
      <c r="B341" s="101">
        <v>40226</v>
      </c>
      <c r="C341">
        <v>62200</v>
      </c>
      <c r="D341">
        <v>7.9</v>
      </c>
      <c r="E341">
        <v>51700</v>
      </c>
      <c r="F341">
        <v>52600</v>
      </c>
      <c r="G341">
        <v>38</v>
      </c>
      <c r="H341">
        <v>1050</v>
      </c>
      <c r="I341">
        <v>1840</v>
      </c>
      <c r="J341">
        <v>15100</v>
      </c>
      <c r="K341">
        <v>289</v>
      </c>
      <c r="L341">
        <v>268</v>
      </c>
      <c r="M341">
        <v>327</v>
      </c>
      <c r="N341" s="92" t="s">
        <v>3</v>
      </c>
      <c r="O341">
        <v>12320</v>
      </c>
      <c r="P341">
        <v>21800</v>
      </c>
      <c r="Q341">
        <v>50.7</v>
      </c>
      <c r="R341" s="78">
        <v>49.4</v>
      </c>
      <c r="S341" s="65"/>
    </row>
    <row r="342" spans="1:19" x14ac:dyDescent="0.2">
      <c r="A342" s="104" t="s">
        <v>60</v>
      </c>
      <c r="B342" s="101">
        <v>40226</v>
      </c>
      <c r="C342">
        <v>62200</v>
      </c>
      <c r="D342">
        <v>8.3000000000000007</v>
      </c>
      <c r="E342">
        <v>50900</v>
      </c>
      <c r="F342">
        <v>51200</v>
      </c>
      <c r="G342">
        <v>14</v>
      </c>
      <c r="H342">
        <v>1030</v>
      </c>
      <c r="I342">
        <v>1800</v>
      </c>
      <c r="J342">
        <v>14900</v>
      </c>
      <c r="K342">
        <v>285</v>
      </c>
      <c r="L342">
        <v>261</v>
      </c>
      <c r="M342">
        <v>318</v>
      </c>
      <c r="N342" s="92" t="s">
        <v>3</v>
      </c>
      <c r="O342">
        <v>11960</v>
      </c>
      <c r="P342">
        <v>21100</v>
      </c>
      <c r="Q342" s="208">
        <v>50</v>
      </c>
      <c r="R342" s="78">
        <v>48.3</v>
      </c>
      <c r="S342" s="65"/>
    </row>
    <row r="343" spans="1:19" x14ac:dyDescent="0.2">
      <c r="A343" s="104" t="s">
        <v>59</v>
      </c>
      <c r="B343" s="101">
        <v>40226</v>
      </c>
      <c r="C343">
        <v>62700</v>
      </c>
      <c r="D343" s="208">
        <v>8</v>
      </c>
      <c r="E343">
        <v>51200</v>
      </c>
      <c r="F343">
        <v>51700</v>
      </c>
      <c r="G343">
        <v>28</v>
      </c>
      <c r="H343">
        <v>1040</v>
      </c>
      <c r="I343">
        <v>1830</v>
      </c>
      <c r="J343">
        <v>15000</v>
      </c>
      <c r="K343">
        <v>285</v>
      </c>
      <c r="L343">
        <v>263</v>
      </c>
      <c r="M343">
        <v>321</v>
      </c>
      <c r="N343" s="92" t="s">
        <v>3</v>
      </c>
      <c r="O343">
        <v>12080</v>
      </c>
      <c r="P343">
        <v>21300</v>
      </c>
      <c r="Q343" s="208">
        <v>51</v>
      </c>
      <c r="R343" s="78">
        <v>48.6</v>
      </c>
      <c r="S343" s="65"/>
    </row>
    <row r="344" spans="1:19" x14ac:dyDescent="0.2">
      <c r="A344" s="104" t="s">
        <v>63</v>
      </c>
      <c r="B344" s="101">
        <v>40226</v>
      </c>
      <c r="C344">
        <v>62500</v>
      </c>
      <c r="D344">
        <v>8.3000000000000007</v>
      </c>
      <c r="E344">
        <v>49800</v>
      </c>
      <c r="F344">
        <v>50500</v>
      </c>
      <c r="G344">
        <v>19</v>
      </c>
      <c r="H344">
        <v>1000</v>
      </c>
      <c r="I344">
        <v>1760</v>
      </c>
      <c r="J344">
        <v>14700</v>
      </c>
      <c r="K344">
        <v>278</v>
      </c>
      <c r="L344">
        <v>260</v>
      </c>
      <c r="M344">
        <v>317</v>
      </c>
      <c r="N344" s="92" t="s">
        <v>3</v>
      </c>
      <c r="O344">
        <v>11790</v>
      </c>
      <c r="P344">
        <v>20800</v>
      </c>
      <c r="Q344">
        <v>51.1</v>
      </c>
      <c r="R344" s="78">
        <v>47.7</v>
      </c>
      <c r="S344" s="65"/>
    </row>
    <row r="345" spans="1:19" ht="13.5" thickBot="1" x14ac:dyDescent="0.25">
      <c r="A345" s="105" t="s">
        <v>62</v>
      </c>
      <c r="B345" s="102">
        <v>40226</v>
      </c>
      <c r="C345" s="118">
        <v>62700</v>
      </c>
      <c r="D345" s="118">
        <v>8.1</v>
      </c>
      <c r="E345" s="118">
        <v>51000</v>
      </c>
      <c r="F345" s="118">
        <v>51700</v>
      </c>
      <c r="G345" s="118">
        <v>21</v>
      </c>
      <c r="H345" s="118">
        <v>1030</v>
      </c>
      <c r="I345" s="118">
        <v>1830</v>
      </c>
      <c r="J345" s="118">
        <v>14800</v>
      </c>
      <c r="K345" s="118">
        <v>285</v>
      </c>
      <c r="L345" s="118">
        <v>262</v>
      </c>
      <c r="M345" s="118">
        <v>319</v>
      </c>
      <c r="N345" s="205" t="s">
        <v>3</v>
      </c>
      <c r="O345" s="118">
        <v>12140</v>
      </c>
      <c r="P345" s="118">
        <v>21500</v>
      </c>
      <c r="Q345" s="118">
        <v>49.9</v>
      </c>
      <c r="R345" s="119">
        <v>48.8</v>
      </c>
      <c r="S345" s="65"/>
    </row>
    <row r="346" spans="1:19" x14ac:dyDescent="0.2">
      <c r="C346" s="65"/>
      <c r="D346" s="65"/>
      <c r="E346" s="212">
        <f>AVERAGE(E340:E345)</f>
        <v>50916.666666666664</v>
      </c>
      <c r="F346" s="212">
        <f>AVERAGE(F340:F345)</f>
        <v>51500</v>
      </c>
      <c r="G346" s="212">
        <f>AVERAGE(E346:F346)</f>
        <v>51208.333333333328</v>
      </c>
      <c r="H346" s="212"/>
      <c r="I346" s="65"/>
      <c r="J346" s="65"/>
      <c r="K346" s="65"/>
      <c r="L346" s="65"/>
      <c r="M346" s="65"/>
      <c r="N346" s="65"/>
      <c r="O346" s="65"/>
      <c r="P346" s="65"/>
      <c r="Q346" s="65"/>
      <c r="R346" s="65"/>
    </row>
    <row r="347" spans="1:19" ht="13.5" thickBot="1" x14ac:dyDescent="0.25">
      <c r="C347" s="65"/>
      <c r="D347" s="65"/>
      <c r="E347" s="65"/>
      <c r="F347" s="65"/>
      <c r="G347" s="65"/>
      <c r="H347" s="65"/>
      <c r="I347" s="65"/>
      <c r="J347" s="65"/>
      <c r="K347" s="65"/>
      <c r="L347" s="65"/>
      <c r="M347" s="65"/>
      <c r="N347" s="65"/>
      <c r="O347" s="65"/>
      <c r="P347" s="65"/>
      <c r="Q347" s="65"/>
      <c r="R347" s="65"/>
    </row>
    <row r="348" spans="1:19" x14ac:dyDescent="0.2">
      <c r="A348" s="43" t="s">
        <v>79</v>
      </c>
      <c r="B348" s="58"/>
      <c r="C348" s="49" t="s">
        <v>27</v>
      </c>
      <c r="D348" s="49"/>
      <c r="E348" s="49" t="s">
        <v>65</v>
      </c>
      <c r="F348" s="49" t="s">
        <v>65</v>
      </c>
      <c r="G348" s="49" t="s">
        <v>68</v>
      </c>
      <c r="H348" s="49" t="s">
        <v>12</v>
      </c>
      <c r="I348" s="49" t="s">
        <v>31</v>
      </c>
      <c r="J348" s="49" t="s">
        <v>35</v>
      </c>
      <c r="K348" s="49" t="s">
        <v>26</v>
      </c>
      <c r="L348" s="49" t="s">
        <v>163</v>
      </c>
      <c r="M348" s="49" t="s">
        <v>24</v>
      </c>
      <c r="N348" s="49" t="s">
        <v>16</v>
      </c>
      <c r="O348" s="49" t="s">
        <v>53</v>
      </c>
      <c r="P348" s="49" t="s">
        <v>164</v>
      </c>
      <c r="Q348" s="135" t="s">
        <v>111</v>
      </c>
      <c r="R348" s="132" t="s">
        <v>112</v>
      </c>
    </row>
    <row r="349" spans="1:19" ht="13.5" thickBot="1" x14ac:dyDescent="0.25">
      <c r="A349" s="44" t="s">
        <v>49</v>
      </c>
      <c r="B349" s="59" t="s">
        <v>48</v>
      </c>
      <c r="C349" s="51" t="s">
        <v>4</v>
      </c>
      <c r="D349" s="51" t="s">
        <v>43</v>
      </c>
      <c r="E349" s="51" t="s">
        <v>32</v>
      </c>
      <c r="F349" s="51" t="s">
        <v>99</v>
      </c>
      <c r="G349" s="51" t="s">
        <v>32</v>
      </c>
      <c r="H349" s="51" t="s">
        <v>32</v>
      </c>
      <c r="I349" s="51" t="s">
        <v>32</v>
      </c>
      <c r="J349" s="51" t="s">
        <v>32</v>
      </c>
      <c r="K349" s="51" t="s">
        <v>32</v>
      </c>
      <c r="L349" s="51" t="s">
        <v>113</v>
      </c>
      <c r="M349" s="51" t="s">
        <v>113</v>
      </c>
      <c r="N349" s="51" t="s">
        <v>113</v>
      </c>
      <c r="O349" s="51" t="s">
        <v>113</v>
      </c>
      <c r="P349" s="51" t="s">
        <v>113</v>
      </c>
      <c r="Q349" s="134" t="s">
        <v>113</v>
      </c>
      <c r="R349" s="133" t="s">
        <v>113</v>
      </c>
    </row>
    <row r="350" spans="1:19" x14ac:dyDescent="0.2">
      <c r="A350" s="120" t="s">
        <v>7</v>
      </c>
      <c r="B350" s="101">
        <v>40315</v>
      </c>
      <c r="C350">
        <v>2730</v>
      </c>
      <c r="D350">
        <v>7.7</v>
      </c>
      <c r="E350">
        <v>1840</v>
      </c>
      <c r="F350">
        <v>1750</v>
      </c>
      <c r="G350">
        <v>241</v>
      </c>
      <c r="H350">
        <v>149</v>
      </c>
      <c r="I350">
        <v>76.5</v>
      </c>
      <c r="J350">
        <v>333</v>
      </c>
      <c r="K350">
        <v>10.9</v>
      </c>
      <c r="L350">
        <v>215</v>
      </c>
      <c r="M350">
        <v>262</v>
      </c>
      <c r="N350" s="92" t="s">
        <v>3</v>
      </c>
      <c r="O350">
        <v>668.5</v>
      </c>
      <c r="P350">
        <v>379</v>
      </c>
      <c r="Q350">
        <v>11.6</v>
      </c>
      <c r="R350" s="122">
        <v>9.1999999999999993</v>
      </c>
    </row>
    <row r="351" spans="1:19" x14ac:dyDescent="0.2">
      <c r="A351" s="104" t="s">
        <v>36</v>
      </c>
      <c r="B351" s="101">
        <v>40315</v>
      </c>
      <c r="C351">
        <v>4060</v>
      </c>
      <c r="D351">
        <v>7.8</v>
      </c>
      <c r="E351">
        <v>2600</v>
      </c>
      <c r="F351">
        <v>2490</v>
      </c>
      <c r="G351">
        <v>209</v>
      </c>
      <c r="H351">
        <v>181</v>
      </c>
      <c r="I351">
        <v>89.5</v>
      </c>
      <c r="J351">
        <v>561</v>
      </c>
      <c r="K351">
        <v>8.1</v>
      </c>
      <c r="L351">
        <v>245</v>
      </c>
      <c r="M351">
        <v>299</v>
      </c>
      <c r="N351" s="92" t="s">
        <v>3</v>
      </c>
      <c r="O351">
        <v>684.9</v>
      </c>
      <c r="P351">
        <v>810</v>
      </c>
      <c r="Q351">
        <v>12.3</v>
      </c>
      <c r="R351" s="78">
        <v>9.6</v>
      </c>
    </row>
    <row r="352" spans="1:19" x14ac:dyDescent="0.2">
      <c r="A352" s="104" t="s">
        <v>72</v>
      </c>
      <c r="B352" s="101">
        <v>40315</v>
      </c>
      <c r="C352">
        <v>1600</v>
      </c>
      <c r="D352">
        <v>7.9</v>
      </c>
      <c r="E352">
        <v>1030</v>
      </c>
      <c r="F352">
        <v>975</v>
      </c>
      <c r="G352">
        <v>62</v>
      </c>
      <c r="H352">
        <v>95.2</v>
      </c>
      <c r="I352">
        <v>28.8</v>
      </c>
      <c r="J352">
        <v>201</v>
      </c>
      <c r="K352">
        <v>10.6</v>
      </c>
      <c r="L352">
        <v>166</v>
      </c>
      <c r="M352">
        <v>203</v>
      </c>
      <c r="N352" s="92" t="s">
        <v>3</v>
      </c>
      <c r="O352">
        <v>369.4</v>
      </c>
      <c r="P352">
        <v>167</v>
      </c>
      <c r="Q352">
        <v>7.1</v>
      </c>
      <c r="R352" s="78">
        <v>5.8</v>
      </c>
    </row>
    <row r="353" spans="1:18" x14ac:dyDescent="0.2">
      <c r="A353" s="104" t="s">
        <v>57</v>
      </c>
      <c r="B353" s="101">
        <v>40317</v>
      </c>
      <c r="C353">
        <v>63100</v>
      </c>
      <c r="D353">
        <v>8.1999999999999993</v>
      </c>
      <c r="E353">
        <v>50300</v>
      </c>
      <c r="F353">
        <v>51400</v>
      </c>
      <c r="G353">
        <v>15</v>
      </c>
      <c r="H353">
        <v>948</v>
      </c>
      <c r="I353">
        <v>1780</v>
      </c>
      <c r="J353">
        <v>14700</v>
      </c>
      <c r="K353">
        <v>282</v>
      </c>
      <c r="L353">
        <v>263</v>
      </c>
      <c r="M353">
        <v>321</v>
      </c>
      <c r="N353" s="92" t="s">
        <v>3</v>
      </c>
      <c r="O353">
        <v>12120</v>
      </c>
      <c r="P353">
        <v>21400</v>
      </c>
      <c r="Q353">
        <v>45.5</v>
      </c>
      <c r="R353" s="78">
        <v>44.4</v>
      </c>
    </row>
    <row r="354" spans="1:18" x14ac:dyDescent="0.2">
      <c r="A354" s="104" t="s">
        <v>56</v>
      </c>
      <c r="B354" s="101">
        <v>40317</v>
      </c>
      <c r="C354">
        <v>62900</v>
      </c>
      <c r="D354">
        <v>8.1999999999999993</v>
      </c>
      <c r="E354">
        <v>50400</v>
      </c>
      <c r="F354">
        <v>50800</v>
      </c>
      <c r="G354">
        <v>19</v>
      </c>
      <c r="H354">
        <v>952</v>
      </c>
      <c r="I354">
        <v>1770</v>
      </c>
      <c r="J354">
        <v>14700</v>
      </c>
      <c r="K354">
        <v>282</v>
      </c>
      <c r="L354">
        <v>266</v>
      </c>
      <c r="M354">
        <v>324</v>
      </c>
      <c r="N354" s="92" t="s">
        <v>3</v>
      </c>
      <c r="O354">
        <v>11890</v>
      </c>
      <c r="P354">
        <v>21000</v>
      </c>
      <c r="Q354">
        <v>46.1</v>
      </c>
      <c r="R354" s="207">
        <v>43</v>
      </c>
    </row>
    <row r="355" spans="1:18" x14ac:dyDescent="0.2">
      <c r="A355" s="104" t="s">
        <v>60</v>
      </c>
      <c r="B355" s="101">
        <v>40317</v>
      </c>
      <c r="C355">
        <v>63000</v>
      </c>
      <c r="D355">
        <v>8.3000000000000007</v>
      </c>
      <c r="E355">
        <v>50400</v>
      </c>
      <c r="F355">
        <v>50800</v>
      </c>
      <c r="G355">
        <v>20</v>
      </c>
      <c r="H355">
        <v>956</v>
      </c>
      <c r="I355">
        <v>1770</v>
      </c>
      <c r="J355">
        <v>14700</v>
      </c>
      <c r="K355">
        <v>282</v>
      </c>
      <c r="L355">
        <v>263</v>
      </c>
      <c r="M355">
        <v>321</v>
      </c>
      <c r="N355" s="92" t="s">
        <v>3</v>
      </c>
      <c r="O355">
        <v>11920</v>
      </c>
      <c r="P355">
        <v>21000</v>
      </c>
      <c r="Q355" s="208">
        <v>46</v>
      </c>
      <c r="R355" s="78">
        <v>44.2</v>
      </c>
    </row>
    <row r="356" spans="1:18" x14ac:dyDescent="0.2">
      <c r="A356" s="104" t="s">
        <v>59</v>
      </c>
      <c r="B356" s="101">
        <v>40317</v>
      </c>
      <c r="C356">
        <v>63000</v>
      </c>
      <c r="D356">
        <v>8.1999999999999993</v>
      </c>
      <c r="E356">
        <v>50200</v>
      </c>
      <c r="F356">
        <v>51400</v>
      </c>
      <c r="G356">
        <v>18</v>
      </c>
      <c r="H356">
        <v>952</v>
      </c>
      <c r="I356">
        <v>1770</v>
      </c>
      <c r="J356">
        <v>14700</v>
      </c>
      <c r="K356">
        <v>285</v>
      </c>
      <c r="L356">
        <v>265</v>
      </c>
      <c r="M356">
        <v>323</v>
      </c>
      <c r="N356" s="92" t="s">
        <v>3</v>
      </c>
      <c r="O356">
        <v>12100</v>
      </c>
      <c r="P356">
        <v>21400</v>
      </c>
      <c r="Q356">
        <v>45.9</v>
      </c>
      <c r="R356" s="78">
        <v>44.4</v>
      </c>
    </row>
    <row r="357" spans="1:18" x14ac:dyDescent="0.2">
      <c r="A357" s="104" t="s">
        <v>63</v>
      </c>
      <c r="B357" s="101">
        <v>40317</v>
      </c>
      <c r="C357">
        <v>62800</v>
      </c>
      <c r="D357">
        <v>8.3000000000000007</v>
      </c>
      <c r="E357">
        <v>50000</v>
      </c>
      <c r="F357">
        <v>51000</v>
      </c>
      <c r="G357">
        <v>17</v>
      </c>
      <c r="H357">
        <v>948</v>
      </c>
      <c r="I357">
        <v>1780</v>
      </c>
      <c r="J357">
        <v>14600</v>
      </c>
      <c r="K357">
        <v>282</v>
      </c>
      <c r="L357">
        <v>262</v>
      </c>
      <c r="M357">
        <v>320</v>
      </c>
      <c r="N357" s="92" t="s">
        <v>3</v>
      </c>
      <c r="O357">
        <v>12020</v>
      </c>
      <c r="P357">
        <v>21200</v>
      </c>
      <c r="Q357">
        <v>44.6</v>
      </c>
      <c r="R357" s="78">
        <v>44.2</v>
      </c>
    </row>
    <row r="358" spans="1:18" ht="13.5" thickBot="1" x14ac:dyDescent="0.25">
      <c r="A358" s="105" t="s">
        <v>62</v>
      </c>
      <c r="B358" s="213">
        <v>40317</v>
      </c>
      <c r="C358" s="214">
        <v>62900</v>
      </c>
      <c r="D358" s="214">
        <v>8.3000000000000007</v>
      </c>
      <c r="E358" s="214">
        <v>50100</v>
      </c>
      <c r="F358" s="214">
        <v>50800</v>
      </c>
      <c r="G358" s="214">
        <v>25</v>
      </c>
      <c r="H358" s="214">
        <v>950</v>
      </c>
      <c r="I358" s="214">
        <v>1770</v>
      </c>
      <c r="J358" s="214">
        <v>14600</v>
      </c>
      <c r="K358" s="214">
        <v>282</v>
      </c>
      <c r="L358" s="214">
        <v>262</v>
      </c>
      <c r="M358" s="214">
        <v>320</v>
      </c>
      <c r="N358" s="215" t="s">
        <v>3</v>
      </c>
      <c r="O358" s="214">
        <v>11960</v>
      </c>
      <c r="P358" s="214">
        <v>21100</v>
      </c>
      <c r="Q358" s="214">
        <v>46.9</v>
      </c>
      <c r="R358" s="216">
        <v>44.4</v>
      </c>
    </row>
    <row r="359" spans="1:18" x14ac:dyDescent="0.2">
      <c r="C359" s="65"/>
      <c r="D359" s="65"/>
      <c r="E359" s="212">
        <f>AVERAGE(E353:E358)</f>
        <v>50233.333333333336</v>
      </c>
      <c r="F359" s="212">
        <f>AVERAGE(F353:F358)</f>
        <v>51033.333333333336</v>
      </c>
      <c r="G359" s="212">
        <f>AVERAGE(E359:F359)</f>
        <v>50633.333333333336</v>
      </c>
      <c r="H359" s="65"/>
      <c r="I359" s="65"/>
      <c r="J359" s="65"/>
      <c r="K359" s="65"/>
      <c r="L359" s="65"/>
      <c r="M359" s="65"/>
      <c r="N359" s="65"/>
      <c r="O359" s="65"/>
      <c r="P359" s="65"/>
      <c r="Q359" s="65"/>
      <c r="R359" s="65"/>
    </row>
    <row r="360" spans="1:18" ht="13.5" thickBot="1" x14ac:dyDescent="0.25">
      <c r="C360" s="65"/>
      <c r="D360" s="65"/>
      <c r="E360" s="65"/>
      <c r="F360" s="65"/>
      <c r="G360" s="65"/>
      <c r="H360" s="65"/>
      <c r="I360" s="65"/>
      <c r="J360" s="65"/>
      <c r="K360" s="65"/>
      <c r="L360" s="65"/>
      <c r="M360" s="65"/>
      <c r="N360" s="65"/>
      <c r="O360" s="65"/>
      <c r="P360" s="65"/>
      <c r="Q360" s="65"/>
      <c r="R360" s="65"/>
    </row>
    <row r="361" spans="1:18" x14ac:dyDescent="0.2">
      <c r="A361" s="43" t="s">
        <v>79</v>
      </c>
      <c r="B361" s="58"/>
      <c r="C361" s="49" t="s">
        <v>27</v>
      </c>
      <c r="D361" s="49"/>
      <c r="E361" s="49" t="s">
        <v>65</v>
      </c>
      <c r="F361" s="49" t="s">
        <v>65</v>
      </c>
      <c r="G361" s="49" t="s">
        <v>68</v>
      </c>
      <c r="H361" s="49" t="s">
        <v>12</v>
      </c>
      <c r="I361" s="49" t="s">
        <v>31</v>
      </c>
      <c r="J361" s="49" t="s">
        <v>35</v>
      </c>
      <c r="K361" s="49" t="s">
        <v>26</v>
      </c>
      <c r="L361" s="49" t="s">
        <v>163</v>
      </c>
      <c r="M361" s="49" t="s">
        <v>24</v>
      </c>
      <c r="N361" s="49" t="s">
        <v>16</v>
      </c>
      <c r="O361" s="49" t="s">
        <v>53</v>
      </c>
      <c r="P361" s="49" t="s">
        <v>164</v>
      </c>
      <c r="Q361" s="135" t="s">
        <v>111</v>
      </c>
      <c r="R361" s="132" t="s">
        <v>112</v>
      </c>
    </row>
    <row r="362" spans="1:18" ht="13.5" thickBot="1" x14ac:dyDescent="0.25">
      <c r="A362" s="44" t="s">
        <v>49</v>
      </c>
      <c r="B362" s="59" t="s">
        <v>48</v>
      </c>
      <c r="C362" s="51" t="s">
        <v>4</v>
      </c>
      <c r="D362" s="51" t="s">
        <v>43</v>
      </c>
      <c r="E362" s="51" t="s">
        <v>32</v>
      </c>
      <c r="F362" s="51" t="s">
        <v>99</v>
      </c>
      <c r="G362" s="51" t="s">
        <v>32</v>
      </c>
      <c r="H362" s="51" t="s">
        <v>32</v>
      </c>
      <c r="I362" s="51" t="s">
        <v>32</v>
      </c>
      <c r="J362" s="51" t="s">
        <v>32</v>
      </c>
      <c r="K362" s="51" t="s">
        <v>32</v>
      </c>
      <c r="L362" s="51" t="s">
        <v>113</v>
      </c>
      <c r="M362" s="51" t="s">
        <v>113</v>
      </c>
      <c r="N362" s="51" t="s">
        <v>113</v>
      </c>
      <c r="O362" s="51" t="s">
        <v>113</v>
      </c>
      <c r="P362" s="51" t="s">
        <v>113</v>
      </c>
      <c r="Q362" s="134" t="s">
        <v>113</v>
      </c>
      <c r="R362" s="133" t="s">
        <v>113</v>
      </c>
    </row>
    <row r="363" spans="1:18" x14ac:dyDescent="0.2">
      <c r="A363" s="120" t="s">
        <v>7</v>
      </c>
      <c r="B363" s="101">
        <v>40400</v>
      </c>
      <c r="C363">
        <v>3023</v>
      </c>
      <c r="D363" s="208">
        <v>8</v>
      </c>
      <c r="E363">
        <v>2030</v>
      </c>
      <c r="F363">
        <v>1970</v>
      </c>
      <c r="G363">
        <v>287</v>
      </c>
      <c r="H363">
        <v>160</v>
      </c>
      <c r="I363">
        <v>85.5</v>
      </c>
      <c r="J363">
        <v>386</v>
      </c>
      <c r="K363">
        <v>11.4</v>
      </c>
      <c r="L363">
        <v>227</v>
      </c>
      <c r="M363">
        <v>277</v>
      </c>
      <c r="N363" s="92" t="s">
        <v>3</v>
      </c>
      <c r="O363">
        <v>731.3</v>
      </c>
      <c r="P363">
        <v>455</v>
      </c>
      <c r="Q363">
        <v>13.7</v>
      </c>
      <c r="R363" s="122">
        <v>11.6</v>
      </c>
    </row>
    <row r="364" spans="1:18" x14ac:dyDescent="0.2">
      <c r="A364" s="104" t="s">
        <v>36</v>
      </c>
      <c r="B364" s="101">
        <v>40400</v>
      </c>
      <c r="C364">
        <v>4710</v>
      </c>
      <c r="D364" s="208">
        <v>8</v>
      </c>
      <c r="E364">
        <v>3030</v>
      </c>
      <c r="F364">
        <v>2920</v>
      </c>
      <c r="G364">
        <v>203</v>
      </c>
      <c r="H364">
        <v>201</v>
      </c>
      <c r="I364">
        <v>101</v>
      </c>
      <c r="J364">
        <v>664</v>
      </c>
      <c r="K364">
        <v>16.7</v>
      </c>
      <c r="L364">
        <v>251</v>
      </c>
      <c r="M364">
        <v>306</v>
      </c>
      <c r="N364" s="92" t="s">
        <v>3</v>
      </c>
      <c r="O364">
        <v>805.3</v>
      </c>
      <c r="P364">
        <v>976</v>
      </c>
      <c r="Q364">
        <v>12.8</v>
      </c>
      <c r="R364" s="207">
        <v>10</v>
      </c>
    </row>
    <row r="365" spans="1:18" x14ac:dyDescent="0.2">
      <c r="A365" s="104" t="s">
        <v>72</v>
      </c>
      <c r="B365" s="101">
        <v>40400</v>
      </c>
      <c r="C365">
        <v>1984</v>
      </c>
      <c r="D365" s="208">
        <v>8</v>
      </c>
      <c r="E365">
        <v>1310</v>
      </c>
      <c r="F365">
        <v>1200</v>
      </c>
      <c r="G365">
        <v>62</v>
      </c>
      <c r="H365">
        <v>121</v>
      </c>
      <c r="I365">
        <v>37.299999999999997</v>
      </c>
      <c r="J365">
        <v>244</v>
      </c>
      <c r="K365">
        <v>14.2</v>
      </c>
      <c r="L365">
        <v>184</v>
      </c>
      <c r="M365">
        <v>224</v>
      </c>
      <c r="N365" s="92" t="s">
        <v>3</v>
      </c>
      <c r="O365">
        <v>467.9</v>
      </c>
      <c r="P365">
        <v>206</v>
      </c>
      <c r="Q365">
        <v>9.5</v>
      </c>
      <c r="R365" s="78">
        <v>9.1999999999999993</v>
      </c>
    </row>
    <row r="366" spans="1:18" x14ac:dyDescent="0.2">
      <c r="A366" s="104" t="s">
        <v>57</v>
      </c>
      <c r="B366" s="101">
        <v>40401</v>
      </c>
      <c r="C366">
        <v>64800</v>
      </c>
      <c r="D366">
        <v>8.1999999999999993</v>
      </c>
      <c r="E366">
        <v>51900</v>
      </c>
      <c r="F366">
        <v>52200</v>
      </c>
      <c r="G366">
        <v>20</v>
      </c>
      <c r="H366">
        <v>976</v>
      </c>
      <c r="I366">
        <v>1820</v>
      </c>
      <c r="J366">
        <v>15000</v>
      </c>
      <c r="K366">
        <v>293</v>
      </c>
      <c r="L366">
        <v>272</v>
      </c>
      <c r="M366">
        <v>332</v>
      </c>
      <c r="N366" s="92" t="s">
        <v>3</v>
      </c>
      <c r="O366">
        <v>12450</v>
      </c>
      <c r="P366">
        <v>21500</v>
      </c>
      <c r="Q366">
        <v>52.2</v>
      </c>
      <c r="R366" s="207">
        <v>49</v>
      </c>
    </row>
    <row r="367" spans="1:18" x14ac:dyDescent="0.2">
      <c r="A367" s="104" t="s">
        <v>56</v>
      </c>
      <c r="B367" s="101">
        <v>40401</v>
      </c>
      <c r="C367">
        <v>64800</v>
      </c>
      <c r="D367">
        <v>8.1999999999999993</v>
      </c>
      <c r="E367">
        <v>51700</v>
      </c>
      <c r="F367">
        <v>52100</v>
      </c>
      <c r="G367">
        <v>19</v>
      </c>
      <c r="H367">
        <v>970</v>
      </c>
      <c r="I367">
        <v>1810</v>
      </c>
      <c r="J367">
        <v>15000</v>
      </c>
      <c r="K367">
        <v>293</v>
      </c>
      <c r="L367">
        <v>273</v>
      </c>
      <c r="M367">
        <v>333</v>
      </c>
      <c r="N367" s="92" t="s">
        <v>3</v>
      </c>
      <c r="O367">
        <v>12450</v>
      </c>
      <c r="P367">
        <v>21400</v>
      </c>
      <c r="Q367" s="208">
        <v>52</v>
      </c>
      <c r="R367" s="78">
        <v>48.5</v>
      </c>
    </row>
    <row r="368" spans="1:18" x14ac:dyDescent="0.2">
      <c r="A368" s="104" t="s">
        <v>60</v>
      </c>
      <c r="B368" s="101">
        <v>40401</v>
      </c>
      <c r="C368">
        <v>64900</v>
      </c>
      <c r="D368">
        <v>8.3000000000000007</v>
      </c>
      <c r="E368">
        <v>52200</v>
      </c>
      <c r="F368">
        <v>52900</v>
      </c>
      <c r="G368">
        <v>15</v>
      </c>
      <c r="H368">
        <v>980</v>
      </c>
      <c r="I368">
        <v>1830</v>
      </c>
      <c r="J368">
        <v>15200</v>
      </c>
      <c r="K368">
        <v>297</v>
      </c>
      <c r="L368">
        <v>267</v>
      </c>
      <c r="M368">
        <v>326</v>
      </c>
      <c r="N368" s="92" t="s">
        <v>3</v>
      </c>
      <c r="O368">
        <v>12590</v>
      </c>
      <c r="P368">
        <v>21800</v>
      </c>
      <c r="Q368">
        <v>51.1</v>
      </c>
      <c r="R368" s="78">
        <v>48.9</v>
      </c>
    </row>
    <row r="369" spans="1:18" x14ac:dyDescent="0.2">
      <c r="A369" s="104" t="s">
        <v>59</v>
      </c>
      <c r="B369" s="101">
        <v>40401</v>
      </c>
      <c r="C369">
        <v>64900</v>
      </c>
      <c r="D369">
        <v>8.3000000000000007</v>
      </c>
      <c r="E369">
        <v>52000</v>
      </c>
      <c r="F369">
        <v>52800</v>
      </c>
      <c r="G369">
        <v>14</v>
      </c>
      <c r="H369">
        <v>978</v>
      </c>
      <c r="I369">
        <v>1820</v>
      </c>
      <c r="J369">
        <v>15100</v>
      </c>
      <c r="K369">
        <v>297</v>
      </c>
      <c r="L369">
        <v>269</v>
      </c>
      <c r="M369">
        <v>328</v>
      </c>
      <c r="N369" s="92" t="s">
        <v>3</v>
      </c>
      <c r="O369">
        <v>12620</v>
      </c>
      <c r="P369">
        <v>21800</v>
      </c>
      <c r="Q369">
        <v>52.9</v>
      </c>
      <c r="R369" s="78">
        <v>49.2</v>
      </c>
    </row>
    <row r="370" spans="1:18" x14ac:dyDescent="0.2">
      <c r="A370" s="104" t="s">
        <v>63</v>
      </c>
      <c r="B370" s="101">
        <v>40401</v>
      </c>
      <c r="C370">
        <v>64900</v>
      </c>
      <c r="D370">
        <v>8.3000000000000007</v>
      </c>
      <c r="E370">
        <v>51800</v>
      </c>
      <c r="F370">
        <v>52600</v>
      </c>
      <c r="G370">
        <v>13</v>
      </c>
      <c r="H370">
        <v>982</v>
      </c>
      <c r="I370">
        <v>1830</v>
      </c>
      <c r="J370">
        <v>15000</v>
      </c>
      <c r="K370">
        <v>297</v>
      </c>
      <c r="L370">
        <v>269</v>
      </c>
      <c r="M370">
        <v>328</v>
      </c>
      <c r="N370" s="92" t="s">
        <v>3</v>
      </c>
      <c r="O370">
        <v>12590</v>
      </c>
      <c r="P370">
        <v>21700</v>
      </c>
      <c r="Q370">
        <v>51.8</v>
      </c>
      <c r="R370" s="78">
        <v>49.3</v>
      </c>
    </row>
    <row r="371" spans="1:18" ht="13.5" thickBot="1" x14ac:dyDescent="0.25">
      <c r="A371" s="105" t="s">
        <v>62</v>
      </c>
      <c r="B371" s="213">
        <v>40401</v>
      </c>
      <c r="C371" s="214">
        <v>64900</v>
      </c>
      <c r="D371" s="214">
        <v>8.3000000000000007</v>
      </c>
      <c r="E371" s="214">
        <v>51400</v>
      </c>
      <c r="F371" s="214">
        <v>52200</v>
      </c>
      <c r="G371" s="214">
        <v>23</v>
      </c>
      <c r="H371" s="214">
        <v>966</v>
      </c>
      <c r="I371" s="214">
        <v>1810</v>
      </c>
      <c r="J371" s="214">
        <v>14900</v>
      </c>
      <c r="K371" s="214">
        <v>293</v>
      </c>
      <c r="L371" s="214">
        <v>269</v>
      </c>
      <c r="M371" s="214">
        <v>328</v>
      </c>
      <c r="N371" s="215" t="s">
        <v>3</v>
      </c>
      <c r="O371" s="214">
        <v>12510</v>
      </c>
      <c r="P371" s="214">
        <v>21600</v>
      </c>
      <c r="Q371" s="214">
        <v>51.8</v>
      </c>
      <c r="R371" s="216">
        <v>50.4</v>
      </c>
    </row>
    <row r="372" spans="1:18" x14ac:dyDescent="0.2">
      <c r="C372" s="65"/>
      <c r="D372" s="65"/>
      <c r="E372" s="212">
        <f>AVERAGE(E366:E371)</f>
        <v>51833.333333333336</v>
      </c>
      <c r="F372" s="212">
        <f>AVERAGE(F366:F371)</f>
        <v>52466.666666666664</v>
      </c>
      <c r="G372" s="65">
        <f>AVERAGE(E372:F372)</f>
        <v>52150</v>
      </c>
      <c r="H372" s="65"/>
      <c r="I372" s="65"/>
      <c r="J372" s="65"/>
      <c r="K372" s="65"/>
      <c r="L372" s="65"/>
      <c r="M372" s="65"/>
      <c r="N372" s="65"/>
      <c r="O372" s="65"/>
      <c r="P372" s="65"/>
      <c r="Q372" s="65"/>
      <c r="R372" s="65"/>
    </row>
    <row r="373" spans="1:18" ht="13.5" thickBot="1" x14ac:dyDescent="0.25"/>
    <row r="374" spans="1:18" x14ac:dyDescent="0.2">
      <c r="A374" s="43" t="s">
        <v>79</v>
      </c>
      <c r="B374" s="58"/>
      <c r="C374" s="49" t="s">
        <v>27</v>
      </c>
      <c r="D374" s="49"/>
      <c r="E374" s="49" t="s">
        <v>65</v>
      </c>
      <c r="F374" s="49" t="s">
        <v>65</v>
      </c>
      <c r="G374" s="49" t="s">
        <v>68</v>
      </c>
      <c r="H374" s="49" t="s">
        <v>12</v>
      </c>
      <c r="I374" s="49" t="s">
        <v>31</v>
      </c>
      <c r="J374" s="49" t="s">
        <v>35</v>
      </c>
      <c r="K374" s="49" t="s">
        <v>26</v>
      </c>
      <c r="L374" s="49" t="s">
        <v>163</v>
      </c>
      <c r="M374" s="49" t="s">
        <v>24</v>
      </c>
      <c r="N374" s="49" t="s">
        <v>16</v>
      </c>
      <c r="O374" s="49" t="s">
        <v>53</v>
      </c>
      <c r="P374" s="49" t="s">
        <v>164</v>
      </c>
      <c r="Q374" s="135" t="s">
        <v>111</v>
      </c>
      <c r="R374" s="132" t="s">
        <v>112</v>
      </c>
    </row>
    <row r="375" spans="1:18" ht="13.5" thickBot="1" x14ac:dyDescent="0.25">
      <c r="A375" s="44" t="s">
        <v>49</v>
      </c>
      <c r="B375" s="59" t="s">
        <v>48</v>
      </c>
      <c r="C375" s="51" t="s">
        <v>4</v>
      </c>
      <c r="D375" s="51" t="s">
        <v>43</v>
      </c>
      <c r="E375" s="51" t="s">
        <v>32</v>
      </c>
      <c r="F375" s="51" t="s">
        <v>99</v>
      </c>
      <c r="G375" s="51" t="s">
        <v>32</v>
      </c>
      <c r="H375" s="51" t="s">
        <v>32</v>
      </c>
      <c r="I375" s="51" t="s">
        <v>32</v>
      </c>
      <c r="J375" s="51" t="s">
        <v>32</v>
      </c>
      <c r="K375" s="51" t="s">
        <v>32</v>
      </c>
      <c r="L375" s="51" t="s">
        <v>113</v>
      </c>
      <c r="M375" s="51" t="s">
        <v>113</v>
      </c>
      <c r="N375" s="51" t="s">
        <v>113</v>
      </c>
      <c r="O375" s="51" t="s">
        <v>113</v>
      </c>
      <c r="P375" s="51" t="s">
        <v>113</v>
      </c>
      <c r="Q375" s="134" t="s">
        <v>113</v>
      </c>
      <c r="R375" s="133" t="s">
        <v>113</v>
      </c>
    </row>
    <row r="376" spans="1:18" x14ac:dyDescent="0.2">
      <c r="A376" s="120" t="s">
        <v>7</v>
      </c>
      <c r="B376" s="101">
        <v>40503</v>
      </c>
      <c r="C376">
        <v>2983</v>
      </c>
      <c r="D376">
        <v>8.1</v>
      </c>
      <c r="E376">
        <v>2010</v>
      </c>
      <c r="F376">
        <v>1910</v>
      </c>
      <c r="G376">
        <v>237</v>
      </c>
      <c r="H376">
        <v>162</v>
      </c>
      <c r="I376">
        <v>83.8</v>
      </c>
      <c r="J376">
        <v>374</v>
      </c>
      <c r="K376">
        <v>8.5</v>
      </c>
      <c r="L376">
        <v>214</v>
      </c>
      <c r="M376">
        <v>261</v>
      </c>
      <c r="N376" s="92" t="s">
        <v>3</v>
      </c>
      <c r="O376">
        <v>724.6</v>
      </c>
      <c r="P376">
        <v>422</v>
      </c>
      <c r="Q376">
        <v>8.9</v>
      </c>
      <c r="R376" s="122">
        <v>7.1</v>
      </c>
    </row>
    <row r="377" spans="1:18" x14ac:dyDescent="0.2">
      <c r="A377" s="104" t="s">
        <v>36</v>
      </c>
      <c r="B377" s="101">
        <v>40503</v>
      </c>
      <c r="C377">
        <v>3440</v>
      </c>
      <c r="D377" s="52">
        <v>8</v>
      </c>
      <c r="E377">
        <v>2190</v>
      </c>
      <c r="F377">
        <v>2100</v>
      </c>
      <c r="G377">
        <v>247</v>
      </c>
      <c r="H377">
        <v>159</v>
      </c>
      <c r="I377">
        <v>76.2</v>
      </c>
      <c r="J377">
        <v>475</v>
      </c>
      <c r="K377">
        <v>11.5</v>
      </c>
      <c r="L377">
        <v>215</v>
      </c>
      <c r="M377">
        <v>262</v>
      </c>
      <c r="N377" s="92" t="s">
        <v>3</v>
      </c>
      <c r="O377">
        <v>606.6</v>
      </c>
      <c r="P377">
        <v>637</v>
      </c>
      <c r="Q377">
        <v>8.5</v>
      </c>
      <c r="R377" s="78">
        <v>6.9</v>
      </c>
    </row>
    <row r="378" spans="1:18" x14ac:dyDescent="0.2">
      <c r="A378" s="104" t="s">
        <v>72</v>
      </c>
      <c r="B378" s="101">
        <v>40503</v>
      </c>
      <c r="C378">
        <v>1525</v>
      </c>
      <c r="D378" s="52">
        <v>8</v>
      </c>
      <c r="E378">
        <v>978</v>
      </c>
      <c r="F378">
        <v>903</v>
      </c>
      <c r="G378">
        <v>56</v>
      </c>
      <c r="H378">
        <v>90.2</v>
      </c>
      <c r="I378">
        <v>26.4</v>
      </c>
      <c r="J378">
        <v>191</v>
      </c>
      <c r="K378">
        <v>11.4</v>
      </c>
      <c r="L378">
        <v>166</v>
      </c>
      <c r="M378">
        <v>203</v>
      </c>
      <c r="N378" s="92" t="s">
        <v>3</v>
      </c>
      <c r="O378">
        <v>330</v>
      </c>
      <c r="P378">
        <v>151</v>
      </c>
      <c r="Q378" s="52">
        <v>8</v>
      </c>
      <c r="R378" s="78">
        <v>6.1</v>
      </c>
    </row>
    <row r="379" spans="1:18" x14ac:dyDescent="0.2">
      <c r="A379" s="104" t="s">
        <v>57</v>
      </c>
      <c r="B379" s="101">
        <v>40504</v>
      </c>
      <c r="C379">
        <v>65200</v>
      </c>
      <c r="D379">
        <v>8.1999999999999993</v>
      </c>
      <c r="E379">
        <v>53000</v>
      </c>
      <c r="F379">
        <v>53600</v>
      </c>
      <c r="G379">
        <v>15</v>
      </c>
      <c r="H379">
        <v>990</v>
      </c>
      <c r="I379">
        <v>1830</v>
      </c>
      <c r="J379">
        <v>15500</v>
      </c>
      <c r="K379">
        <v>301</v>
      </c>
      <c r="L379">
        <v>274</v>
      </c>
      <c r="M379">
        <v>334</v>
      </c>
      <c r="N379" s="92" t="s">
        <v>3</v>
      </c>
      <c r="O379">
        <v>13000</v>
      </c>
      <c r="P379">
        <v>21800</v>
      </c>
      <c r="Q379">
        <v>50.2</v>
      </c>
      <c r="R379" s="78">
        <v>48.4</v>
      </c>
    </row>
    <row r="380" spans="1:18" x14ac:dyDescent="0.2">
      <c r="A380" s="104" t="s">
        <v>56</v>
      </c>
      <c r="B380" s="101">
        <v>40504</v>
      </c>
      <c r="C380">
        <v>65200</v>
      </c>
      <c r="D380">
        <v>8.1999999999999993</v>
      </c>
      <c r="E380">
        <v>52900</v>
      </c>
      <c r="F380">
        <v>53500</v>
      </c>
      <c r="G380">
        <v>18</v>
      </c>
      <c r="H380">
        <v>996</v>
      </c>
      <c r="I380">
        <v>1830</v>
      </c>
      <c r="J380">
        <v>15500</v>
      </c>
      <c r="K380">
        <v>303</v>
      </c>
      <c r="L380">
        <v>273</v>
      </c>
      <c r="M380">
        <v>333</v>
      </c>
      <c r="N380" s="92" t="s">
        <v>3</v>
      </c>
      <c r="O380">
        <v>12960</v>
      </c>
      <c r="P380">
        <v>21700</v>
      </c>
      <c r="Q380">
        <v>50.8</v>
      </c>
      <c r="R380" s="78">
        <v>47.9</v>
      </c>
    </row>
    <row r="381" spans="1:18" x14ac:dyDescent="0.2">
      <c r="A381" s="104" t="s">
        <v>60</v>
      </c>
      <c r="B381" s="101">
        <v>40504</v>
      </c>
      <c r="C381">
        <v>64300</v>
      </c>
      <c r="D381">
        <v>8.1999999999999993</v>
      </c>
      <c r="E381">
        <v>51800</v>
      </c>
      <c r="F381">
        <v>52600</v>
      </c>
      <c r="G381">
        <v>20</v>
      </c>
      <c r="H381">
        <v>978</v>
      </c>
      <c r="I381">
        <v>1800</v>
      </c>
      <c r="J381">
        <v>15200</v>
      </c>
      <c r="K381">
        <v>299</v>
      </c>
      <c r="L381">
        <v>268</v>
      </c>
      <c r="M381">
        <v>327</v>
      </c>
      <c r="N381" s="92" t="s">
        <v>3</v>
      </c>
      <c r="O381">
        <v>12800</v>
      </c>
      <c r="P381">
        <v>21400</v>
      </c>
      <c r="Q381">
        <v>49.7</v>
      </c>
      <c r="R381" s="78">
        <v>46.5</v>
      </c>
    </row>
    <row r="382" spans="1:18" x14ac:dyDescent="0.2">
      <c r="A382" s="104" t="s">
        <v>59</v>
      </c>
      <c r="B382" s="101">
        <v>40504</v>
      </c>
      <c r="C382">
        <v>64600</v>
      </c>
      <c r="D382">
        <v>8.1999999999999993</v>
      </c>
      <c r="E382">
        <v>52600</v>
      </c>
      <c r="F382">
        <v>52800</v>
      </c>
      <c r="G382">
        <v>22</v>
      </c>
      <c r="H382">
        <v>974</v>
      </c>
      <c r="I382">
        <v>1820</v>
      </c>
      <c r="J382">
        <v>15300</v>
      </c>
      <c r="K382">
        <v>297</v>
      </c>
      <c r="L382">
        <v>270</v>
      </c>
      <c r="M382">
        <v>329</v>
      </c>
      <c r="N382" s="92" t="s">
        <v>3</v>
      </c>
      <c r="O382">
        <v>12810</v>
      </c>
      <c r="P382">
        <v>21400</v>
      </c>
      <c r="Q382">
        <v>51.4</v>
      </c>
      <c r="R382" s="78">
        <v>49.8</v>
      </c>
    </row>
    <row r="383" spans="1:18" x14ac:dyDescent="0.2">
      <c r="A383" s="104" t="s">
        <v>63</v>
      </c>
      <c r="B383" s="101">
        <v>40504</v>
      </c>
      <c r="C383">
        <v>59900</v>
      </c>
      <c r="D383">
        <v>8.3000000000000007</v>
      </c>
      <c r="E383">
        <v>47600</v>
      </c>
      <c r="F383">
        <v>47900</v>
      </c>
      <c r="G383">
        <v>45</v>
      </c>
      <c r="H383">
        <v>882</v>
      </c>
      <c r="I383">
        <v>1650</v>
      </c>
      <c r="J383">
        <v>13800</v>
      </c>
      <c r="K383">
        <v>270</v>
      </c>
      <c r="L383">
        <v>260</v>
      </c>
      <c r="M383">
        <v>317</v>
      </c>
      <c r="N383" s="92" t="s">
        <v>3</v>
      </c>
      <c r="O383">
        <v>11650</v>
      </c>
      <c r="P383">
        <v>19500</v>
      </c>
      <c r="Q383">
        <v>50.2</v>
      </c>
      <c r="R383" s="78">
        <v>45.4</v>
      </c>
    </row>
    <row r="384" spans="1:18" ht="13.5" thickBot="1" x14ac:dyDescent="0.25">
      <c r="A384" s="105" t="s">
        <v>62</v>
      </c>
      <c r="B384" s="213">
        <v>40504</v>
      </c>
      <c r="C384" s="214">
        <v>65100</v>
      </c>
      <c r="D384" s="214">
        <v>8.1999999999999993</v>
      </c>
      <c r="E384" s="214">
        <v>52500</v>
      </c>
      <c r="F384" s="214">
        <v>53500</v>
      </c>
      <c r="G384" s="214">
        <v>19</v>
      </c>
      <c r="H384" s="214">
        <v>990</v>
      </c>
      <c r="I384" s="214">
        <v>1850</v>
      </c>
      <c r="J384" s="214">
        <v>15400</v>
      </c>
      <c r="K384" s="214">
        <v>301</v>
      </c>
      <c r="L384" s="214">
        <v>272</v>
      </c>
      <c r="M384" s="214">
        <v>332</v>
      </c>
      <c r="N384" s="215" t="s">
        <v>3</v>
      </c>
      <c r="O384" s="214">
        <v>13000</v>
      </c>
      <c r="P384" s="214">
        <v>21800</v>
      </c>
      <c r="Q384" s="214">
        <v>50.4</v>
      </c>
      <c r="R384" s="216">
        <v>48.2</v>
      </c>
    </row>
    <row r="385" spans="1:18" x14ac:dyDescent="0.2">
      <c r="C385" s="65"/>
      <c r="D385" s="65"/>
      <c r="E385" s="212">
        <f>AVERAGE(E379:E384)</f>
        <v>51733.333333333336</v>
      </c>
      <c r="F385" s="212">
        <f>AVERAGE(F379:F384)</f>
        <v>52316.666666666664</v>
      </c>
      <c r="G385" s="65">
        <f>AVERAGE(E385:F385)</f>
        <v>52025</v>
      </c>
      <c r="H385" s="65"/>
      <c r="I385" s="65"/>
      <c r="J385" s="65"/>
      <c r="K385" s="65"/>
      <c r="L385" s="65"/>
      <c r="M385" s="65"/>
      <c r="N385" s="65"/>
      <c r="O385" s="65"/>
      <c r="P385" s="65"/>
      <c r="Q385" s="65"/>
      <c r="R385" s="65"/>
    </row>
    <row r="386" spans="1:18" ht="13.5" thickBot="1" x14ac:dyDescent="0.25">
      <c r="C386" s="65"/>
      <c r="D386" s="65"/>
      <c r="E386" s="212"/>
      <c r="F386" s="212"/>
      <c r="G386" s="65"/>
      <c r="H386" s="65"/>
      <c r="I386" s="65"/>
      <c r="J386" s="65"/>
      <c r="K386" s="65"/>
      <c r="L386" s="65"/>
      <c r="M386" s="65"/>
      <c r="N386" s="65"/>
      <c r="O386" s="65"/>
      <c r="P386" s="65"/>
      <c r="Q386" s="65"/>
      <c r="R386" s="65"/>
    </row>
    <row r="387" spans="1:18" x14ac:dyDescent="0.2">
      <c r="A387" s="43" t="s">
        <v>79</v>
      </c>
      <c r="B387" s="58"/>
      <c r="C387" s="49" t="s">
        <v>27</v>
      </c>
      <c r="D387" s="49"/>
      <c r="E387" s="49" t="s">
        <v>65</v>
      </c>
      <c r="F387" s="49" t="s">
        <v>65</v>
      </c>
      <c r="G387" s="49" t="s">
        <v>68</v>
      </c>
      <c r="H387" s="49" t="s">
        <v>12</v>
      </c>
      <c r="I387" s="49" t="s">
        <v>31</v>
      </c>
      <c r="J387" s="49" t="s">
        <v>35</v>
      </c>
      <c r="K387" s="49" t="s">
        <v>26</v>
      </c>
      <c r="L387" s="49" t="s">
        <v>163</v>
      </c>
      <c r="M387" s="49" t="s">
        <v>24</v>
      </c>
      <c r="N387" s="49" t="s">
        <v>16</v>
      </c>
      <c r="O387" s="49" t="s">
        <v>53</v>
      </c>
      <c r="P387" s="49" t="s">
        <v>164</v>
      </c>
      <c r="Q387" s="135" t="s">
        <v>111</v>
      </c>
      <c r="R387" s="132" t="s">
        <v>112</v>
      </c>
    </row>
    <row r="388" spans="1:18" ht="13.5" thickBot="1" x14ac:dyDescent="0.25">
      <c r="A388" s="44" t="s">
        <v>49</v>
      </c>
      <c r="B388" s="59" t="s">
        <v>48</v>
      </c>
      <c r="C388" s="51" t="s">
        <v>4</v>
      </c>
      <c r="D388" s="51" t="s">
        <v>43</v>
      </c>
      <c r="E388" s="51" t="s">
        <v>32</v>
      </c>
      <c r="F388" s="51" t="s">
        <v>99</v>
      </c>
      <c r="G388" s="51" t="s">
        <v>32</v>
      </c>
      <c r="H388" s="51" t="s">
        <v>32</v>
      </c>
      <c r="I388" s="51" t="s">
        <v>32</v>
      </c>
      <c r="J388" s="51" t="s">
        <v>32</v>
      </c>
      <c r="K388" s="51" t="s">
        <v>32</v>
      </c>
      <c r="L388" s="51" t="s">
        <v>113</v>
      </c>
      <c r="M388" s="51" t="s">
        <v>113</v>
      </c>
      <c r="N388" s="51" t="s">
        <v>113</v>
      </c>
      <c r="O388" s="51" t="s">
        <v>113</v>
      </c>
      <c r="P388" s="51" t="s">
        <v>113</v>
      </c>
      <c r="Q388" s="134" t="s">
        <v>113</v>
      </c>
      <c r="R388" s="133" t="s">
        <v>113</v>
      </c>
    </row>
    <row r="389" spans="1:18" x14ac:dyDescent="0.2">
      <c r="A389" s="120" t="s">
        <v>7</v>
      </c>
      <c r="B389" s="101">
        <v>40596</v>
      </c>
      <c r="C389">
        <v>4000</v>
      </c>
      <c r="D389">
        <v>7.9</v>
      </c>
      <c r="E389">
        <v>2730</v>
      </c>
      <c r="F389">
        <v>2530</v>
      </c>
      <c r="G389">
        <v>180</v>
      </c>
      <c r="H389">
        <v>204</v>
      </c>
      <c r="I389">
        <v>116</v>
      </c>
      <c r="J389">
        <v>532</v>
      </c>
      <c r="K389">
        <v>9.1</v>
      </c>
      <c r="L389">
        <v>247</v>
      </c>
      <c r="M389">
        <v>301</v>
      </c>
      <c r="N389" s="92" t="s">
        <v>3</v>
      </c>
      <c r="O389">
        <v>887.5</v>
      </c>
      <c r="P389">
        <v>630</v>
      </c>
      <c r="Q389">
        <v>9.1</v>
      </c>
      <c r="R389" s="122">
        <v>7.4</v>
      </c>
    </row>
    <row r="390" spans="1:18" x14ac:dyDescent="0.2">
      <c r="A390" s="104" t="s">
        <v>36</v>
      </c>
      <c r="B390" s="101">
        <v>40596</v>
      </c>
      <c r="C390">
        <v>3960</v>
      </c>
      <c r="D390">
        <v>7.6</v>
      </c>
      <c r="E390">
        <v>2540</v>
      </c>
      <c r="F390">
        <v>2390</v>
      </c>
      <c r="G390">
        <v>209</v>
      </c>
      <c r="H390">
        <v>172</v>
      </c>
      <c r="I390" s="52">
        <v>87</v>
      </c>
      <c r="J390">
        <v>560</v>
      </c>
      <c r="K390">
        <v>11.7</v>
      </c>
      <c r="L390">
        <v>230</v>
      </c>
      <c r="M390">
        <v>281</v>
      </c>
      <c r="N390" s="92" t="s">
        <v>3</v>
      </c>
      <c r="O390">
        <v>677.7</v>
      </c>
      <c r="P390">
        <v>743</v>
      </c>
      <c r="Q390">
        <v>13.4</v>
      </c>
      <c r="R390" s="78">
        <v>11.2</v>
      </c>
    </row>
    <row r="391" spans="1:18" x14ac:dyDescent="0.2">
      <c r="A391" s="104" t="s">
        <v>72</v>
      </c>
      <c r="B391" s="101">
        <v>40596</v>
      </c>
      <c r="C391">
        <v>1847</v>
      </c>
      <c r="D391">
        <v>7.8</v>
      </c>
      <c r="E391">
        <v>1190</v>
      </c>
      <c r="F391">
        <v>1100</v>
      </c>
      <c r="G391">
        <v>118</v>
      </c>
      <c r="H391">
        <v>101</v>
      </c>
      <c r="I391">
        <v>28.2</v>
      </c>
      <c r="J391">
        <v>244</v>
      </c>
      <c r="K391">
        <v>10.5</v>
      </c>
      <c r="L391">
        <v>185</v>
      </c>
      <c r="M391">
        <v>225</v>
      </c>
      <c r="N391" s="92" t="s">
        <v>3</v>
      </c>
      <c r="O391" s="52">
        <v>414</v>
      </c>
      <c r="P391">
        <v>187</v>
      </c>
      <c r="Q391" s="52">
        <v>9</v>
      </c>
      <c r="R391" s="78">
        <v>6.8</v>
      </c>
    </row>
    <row r="392" spans="1:18" x14ac:dyDescent="0.2">
      <c r="A392" s="104" t="s">
        <v>57</v>
      </c>
      <c r="B392" s="101">
        <v>40597</v>
      </c>
      <c r="C392">
        <v>64100</v>
      </c>
      <c r="D392">
        <v>8.3000000000000007</v>
      </c>
      <c r="E392">
        <v>51900</v>
      </c>
      <c r="F392">
        <v>51700</v>
      </c>
      <c r="G392">
        <v>21</v>
      </c>
      <c r="H392">
        <v>950</v>
      </c>
      <c r="I392">
        <v>1770</v>
      </c>
      <c r="J392">
        <v>15300</v>
      </c>
      <c r="K392">
        <v>253</v>
      </c>
      <c r="L392">
        <v>270</v>
      </c>
      <c r="M392">
        <v>329</v>
      </c>
      <c r="N392" s="92" t="s">
        <v>3</v>
      </c>
      <c r="O392">
        <v>12390</v>
      </c>
      <c r="P392">
        <v>20900</v>
      </c>
      <c r="Q392">
        <v>46.8</v>
      </c>
      <c r="R392" s="78">
        <v>44.7</v>
      </c>
    </row>
    <row r="393" spans="1:18" x14ac:dyDescent="0.2">
      <c r="A393" s="104" t="s">
        <v>56</v>
      </c>
      <c r="B393" s="101">
        <f t="shared" ref="B393:B396" si="0">$B$392</f>
        <v>40597</v>
      </c>
      <c r="C393">
        <v>64400</v>
      </c>
      <c r="D393">
        <v>8.1999999999999993</v>
      </c>
      <c r="E393">
        <v>52000</v>
      </c>
      <c r="F393">
        <v>51700</v>
      </c>
      <c r="G393">
        <v>18</v>
      </c>
      <c r="H393">
        <v>956</v>
      </c>
      <c r="I393">
        <v>1800</v>
      </c>
      <c r="J393">
        <v>15400</v>
      </c>
      <c r="K393">
        <v>255</v>
      </c>
      <c r="L393">
        <v>271</v>
      </c>
      <c r="M393">
        <v>331</v>
      </c>
      <c r="N393" s="92" t="s">
        <v>3</v>
      </c>
      <c r="O393">
        <v>12280</v>
      </c>
      <c r="P393">
        <v>20800</v>
      </c>
      <c r="Q393">
        <v>47.5</v>
      </c>
      <c r="R393" s="78">
        <v>43.8</v>
      </c>
    </row>
    <row r="394" spans="1:18" x14ac:dyDescent="0.2">
      <c r="A394" s="104" t="s">
        <v>60</v>
      </c>
      <c r="B394" s="101">
        <f t="shared" si="0"/>
        <v>40597</v>
      </c>
      <c r="C394">
        <v>62200</v>
      </c>
      <c r="D394">
        <v>8.4</v>
      </c>
      <c r="E394">
        <v>49700</v>
      </c>
      <c r="F394">
        <v>49100</v>
      </c>
      <c r="G394">
        <v>22</v>
      </c>
      <c r="H394">
        <v>908</v>
      </c>
      <c r="I394">
        <v>1710</v>
      </c>
      <c r="J394">
        <v>14600</v>
      </c>
      <c r="K394">
        <v>247</v>
      </c>
      <c r="L394">
        <v>266</v>
      </c>
      <c r="M394">
        <v>311</v>
      </c>
      <c r="N394">
        <v>6.29</v>
      </c>
      <c r="O394">
        <v>11690</v>
      </c>
      <c r="P394">
        <v>19800</v>
      </c>
      <c r="Q394">
        <v>50.1</v>
      </c>
      <c r="R394" s="78">
        <v>43.6</v>
      </c>
    </row>
    <row r="395" spans="1:18" x14ac:dyDescent="0.2">
      <c r="A395" s="104" t="s">
        <v>59</v>
      </c>
      <c r="B395" s="101">
        <f t="shared" si="0"/>
        <v>40597</v>
      </c>
      <c r="C395">
        <v>64600</v>
      </c>
      <c r="D395">
        <v>8.1999999999999993</v>
      </c>
      <c r="E395">
        <v>51900</v>
      </c>
      <c r="F395">
        <v>51500</v>
      </c>
      <c r="G395">
        <v>25</v>
      </c>
      <c r="H395">
        <v>944</v>
      </c>
      <c r="I395">
        <v>1780</v>
      </c>
      <c r="J395">
        <v>15300</v>
      </c>
      <c r="K395">
        <v>256</v>
      </c>
      <c r="L395">
        <v>271</v>
      </c>
      <c r="M395">
        <v>331</v>
      </c>
      <c r="N395" s="92" t="s">
        <v>3</v>
      </c>
      <c r="O395">
        <v>12240</v>
      </c>
      <c r="P395">
        <v>20800</v>
      </c>
      <c r="Q395">
        <v>45.8</v>
      </c>
      <c r="R395" s="138">
        <v>43</v>
      </c>
    </row>
    <row r="396" spans="1:18" x14ac:dyDescent="0.2">
      <c r="A396" s="104" t="s">
        <v>63</v>
      </c>
      <c r="B396" s="101">
        <f t="shared" si="0"/>
        <v>40597</v>
      </c>
      <c r="C396">
        <v>64300</v>
      </c>
      <c r="D396">
        <v>8.3000000000000007</v>
      </c>
      <c r="E396">
        <v>51800</v>
      </c>
      <c r="F396">
        <v>51100</v>
      </c>
      <c r="G396">
        <v>15</v>
      </c>
      <c r="H396">
        <v>940</v>
      </c>
      <c r="I396">
        <v>1790</v>
      </c>
      <c r="J396">
        <v>15200</v>
      </c>
      <c r="K396">
        <v>254</v>
      </c>
      <c r="L396">
        <v>269</v>
      </c>
      <c r="M396">
        <v>328</v>
      </c>
      <c r="N396" s="92" t="s">
        <v>3</v>
      </c>
      <c r="O396">
        <v>12140</v>
      </c>
      <c r="P396">
        <v>20600</v>
      </c>
      <c r="Q396">
        <v>47.4</v>
      </c>
      <c r="R396" s="78">
        <v>45.2</v>
      </c>
    </row>
    <row r="397" spans="1:18" ht="13.5" thickBot="1" x14ac:dyDescent="0.25">
      <c r="A397" s="105" t="s">
        <v>62</v>
      </c>
      <c r="B397" s="213">
        <v>40597</v>
      </c>
      <c r="C397" s="214">
        <v>64600</v>
      </c>
      <c r="D397" s="214">
        <v>8.1999999999999993</v>
      </c>
      <c r="E397" s="214">
        <v>51900</v>
      </c>
      <c r="F397" s="214">
        <v>52700</v>
      </c>
      <c r="G397" s="214">
        <v>9</v>
      </c>
      <c r="H397" s="214">
        <v>944</v>
      </c>
      <c r="I397" s="214">
        <v>1780</v>
      </c>
      <c r="J397" s="214">
        <v>15500</v>
      </c>
      <c r="K397" s="214">
        <v>257</v>
      </c>
      <c r="L397" s="214">
        <v>272</v>
      </c>
      <c r="M397" s="214">
        <v>332</v>
      </c>
      <c r="N397" s="215" t="s">
        <v>3</v>
      </c>
      <c r="O397" s="214">
        <v>12710</v>
      </c>
      <c r="P397" s="214">
        <v>21300</v>
      </c>
      <c r="Q397" s="214">
        <v>45.9</v>
      </c>
      <c r="R397" s="246">
        <v>45</v>
      </c>
    </row>
    <row r="398" spans="1:18" x14ac:dyDescent="0.2">
      <c r="C398" s="65"/>
      <c r="D398" s="65"/>
      <c r="E398" s="212">
        <f>AVERAGE(E392:E397)</f>
        <v>51533.333333333336</v>
      </c>
      <c r="F398" s="212">
        <f>AVERAGE(F392:F397)</f>
        <v>51300</v>
      </c>
      <c r="G398" s="212">
        <f>AVERAGE(E398:F398)</f>
        <v>51416.666666666672</v>
      </c>
      <c r="H398" s="65"/>
      <c r="I398" s="65"/>
      <c r="J398" s="65"/>
      <c r="K398" s="65"/>
      <c r="L398" s="65"/>
      <c r="M398" s="65"/>
      <c r="N398" s="65"/>
      <c r="O398" s="65"/>
      <c r="P398" s="65"/>
      <c r="Q398" s="65"/>
      <c r="R398" s="65"/>
    </row>
    <row r="399" spans="1:18" ht="13.5" thickBot="1" x14ac:dyDescent="0.25">
      <c r="C399" s="65"/>
      <c r="D399" s="65"/>
      <c r="E399" s="212"/>
      <c r="F399" s="212"/>
      <c r="G399" s="65"/>
      <c r="H399" s="65"/>
      <c r="I399" s="65"/>
      <c r="J399" s="65"/>
      <c r="K399" s="65"/>
      <c r="L399" s="65"/>
      <c r="M399" s="65"/>
      <c r="N399" s="65"/>
      <c r="O399" s="65"/>
      <c r="P399" s="65"/>
      <c r="Q399" s="65"/>
      <c r="R399" s="65"/>
    </row>
    <row r="400" spans="1:18" x14ac:dyDescent="0.2">
      <c r="A400" s="43" t="s">
        <v>79</v>
      </c>
      <c r="B400" s="58"/>
      <c r="C400" s="49" t="s">
        <v>27</v>
      </c>
      <c r="D400" s="49"/>
      <c r="E400" s="49" t="s">
        <v>65</v>
      </c>
      <c r="F400" s="49" t="s">
        <v>65</v>
      </c>
      <c r="G400" s="49" t="s">
        <v>68</v>
      </c>
      <c r="H400" s="49" t="s">
        <v>12</v>
      </c>
      <c r="I400" s="49" t="s">
        <v>31</v>
      </c>
      <c r="J400" s="49" t="s">
        <v>35</v>
      </c>
      <c r="K400" s="49" t="s">
        <v>26</v>
      </c>
      <c r="L400" s="49" t="s">
        <v>163</v>
      </c>
      <c r="M400" s="49" t="s">
        <v>24</v>
      </c>
      <c r="N400" s="49" t="s">
        <v>16</v>
      </c>
      <c r="O400" s="49" t="s">
        <v>53</v>
      </c>
      <c r="P400" s="49" t="s">
        <v>164</v>
      </c>
      <c r="Q400" s="135" t="s">
        <v>111</v>
      </c>
      <c r="R400" s="132" t="s">
        <v>112</v>
      </c>
    </row>
    <row r="401" spans="1:18" ht="13.5" thickBot="1" x14ac:dyDescent="0.25">
      <c r="A401" s="44" t="s">
        <v>49</v>
      </c>
      <c r="B401" s="59" t="s">
        <v>48</v>
      </c>
      <c r="C401" s="51" t="s">
        <v>4</v>
      </c>
      <c r="D401" s="51" t="s">
        <v>43</v>
      </c>
      <c r="E401" s="51" t="s">
        <v>32</v>
      </c>
      <c r="F401" s="51" t="s">
        <v>99</v>
      </c>
      <c r="G401" s="51" t="s">
        <v>32</v>
      </c>
      <c r="H401" s="51" t="s">
        <v>32</v>
      </c>
      <c r="I401" s="51" t="s">
        <v>32</v>
      </c>
      <c r="J401" s="51" t="s">
        <v>32</v>
      </c>
      <c r="K401" s="51" t="s">
        <v>32</v>
      </c>
      <c r="L401" s="51" t="s">
        <v>113</v>
      </c>
      <c r="M401" s="51" t="s">
        <v>113</v>
      </c>
      <c r="N401" s="51" t="s">
        <v>113</v>
      </c>
      <c r="O401" s="51" t="s">
        <v>113</v>
      </c>
      <c r="P401" s="51" t="s">
        <v>113</v>
      </c>
      <c r="Q401" s="134" t="s">
        <v>113</v>
      </c>
      <c r="R401" s="133" t="s">
        <v>113</v>
      </c>
    </row>
    <row r="402" spans="1:18" x14ac:dyDescent="0.2">
      <c r="A402" s="120" t="s">
        <v>7</v>
      </c>
      <c r="B402" s="101">
        <v>40694</v>
      </c>
      <c r="C402">
        <v>2609</v>
      </c>
      <c r="D402">
        <v>7.8</v>
      </c>
      <c r="E402">
        <v>2050</v>
      </c>
      <c r="F402">
        <v>1670</v>
      </c>
      <c r="G402">
        <v>327</v>
      </c>
      <c r="H402">
        <v>148</v>
      </c>
      <c r="I402">
        <v>70.5</v>
      </c>
      <c r="J402">
        <v>331</v>
      </c>
      <c r="K402">
        <v>12.1</v>
      </c>
      <c r="L402">
        <v>240</v>
      </c>
      <c r="M402">
        <v>293</v>
      </c>
      <c r="N402" s="92" t="s">
        <v>3</v>
      </c>
      <c r="O402">
        <v>585.20000000000005</v>
      </c>
      <c r="P402">
        <v>379</v>
      </c>
      <c r="Q402">
        <v>12.5</v>
      </c>
      <c r="R402" s="122">
        <v>9.6</v>
      </c>
    </row>
    <row r="403" spans="1:18" x14ac:dyDescent="0.2">
      <c r="A403" s="104" t="s">
        <v>36</v>
      </c>
      <c r="B403" s="101">
        <v>40694</v>
      </c>
      <c r="C403">
        <v>4020</v>
      </c>
      <c r="D403">
        <v>7.8</v>
      </c>
      <c r="E403">
        <v>2580</v>
      </c>
      <c r="F403">
        <v>2440</v>
      </c>
      <c r="G403">
        <v>260</v>
      </c>
      <c r="H403">
        <v>174</v>
      </c>
      <c r="I403">
        <v>81.900000000000006</v>
      </c>
      <c r="J403">
        <v>561</v>
      </c>
      <c r="K403">
        <v>16.3</v>
      </c>
      <c r="L403">
        <v>261</v>
      </c>
      <c r="M403">
        <v>318</v>
      </c>
      <c r="N403" s="92" t="s">
        <v>3</v>
      </c>
      <c r="O403">
        <v>679.1</v>
      </c>
      <c r="P403">
        <v>770</v>
      </c>
      <c r="Q403">
        <v>13.8</v>
      </c>
      <c r="R403" s="78">
        <v>9.5</v>
      </c>
    </row>
    <row r="404" spans="1:18" x14ac:dyDescent="0.2">
      <c r="A404" s="104" t="s">
        <v>72</v>
      </c>
      <c r="B404" s="101">
        <v>40695</v>
      </c>
      <c r="C404">
        <v>1650</v>
      </c>
      <c r="D404">
        <v>7.9</v>
      </c>
      <c r="E404">
        <v>1060</v>
      </c>
      <c r="F404">
        <v>958</v>
      </c>
      <c r="G404">
        <v>96</v>
      </c>
      <c r="H404">
        <v>82.6</v>
      </c>
      <c r="I404">
        <v>24.1</v>
      </c>
      <c r="J404">
        <v>215</v>
      </c>
      <c r="K404">
        <v>12.8</v>
      </c>
      <c r="L404">
        <v>173</v>
      </c>
      <c r="M404">
        <v>211</v>
      </c>
      <c r="N404" s="92" t="s">
        <v>3</v>
      </c>
      <c r="O404">
        <v>341.1</v>
      </c>
      <c r="P404">
        <v>175</v>
      </c>
      <c r="Q404" s="52">
        <v>9</v>
      </c>
      <c r="R404" s="78">
        <v>6.8</v>
      </c>
    </row>
    <row r="405" spans="1:18" x14ac:dyDescent="0.2">
      <c r="A405" s="104" t="s">
        <v>57</v>
      </c>
      <c r="B405" s="101">
        <v>40696</v>
      </c>
      <c r="C405">
        <v>64400</v>
      </c>
      <c r="D405">
        <v>8.1999999999999993</v>
      </c>
      <c r="E405">
        <v>52500</v>
      </c>
      <c r="F405">
        <v>52200</v>
      </c>
      <c r="G405">
        <v>18</v>
      </c>
      <c r="H405">
        <v>938</v>
      </c>
      <c r="I405">
        <v>1720</v>
      </c>
      <c r="J405">
        <v>15100</v>
      </c>
      <c r="K405">
        <v>291</v>
      </c>
      <c r="L405">
        <v>268</v>
      </c>
      <c r="M405">
        <v>327</v>
      </c>
      <c r="N405" s="92" t="s">
        <v>3</v>
      </c>
      <c r="O405">
        <v>12670</v>
      </c>
      <c r="P405">
        <v>21300</v>
      </c>
      <c r="Q405">
        <v>48.2</v>
      </c>
      <c r="R405" s="78">
        <v>46.9</v>
      </c>
    </row>
    <row r="406" spans="1:18" x14ac:dyDescent="0.2">
      <c r="A406" s="104" t="s">
        <v>56</v>
      </c>
      <c r="B406" s="101">
        <v>40696</v>
      </c>
      <c r="C406">
        <v>64400</v>
      </c>
      <c r="D406">
        <v>8.1999999999999993</v>
      </c>
      <c r="E406">
        <v>52300</v>
      </c>
      <c r="F406">
        <v>52700</v>
      </c>
      <c r="G406">
        <v>24</v>
      </c>
      <c r="H406">
        <v>950</v>
      </c>
      <c r="I406">
        <v>1730</v>
      </c>
      <c r="J406">
        <v>15500</v>
      </c>
      <c r="K406">
        <v>291</v>
      </c>
      <c r="L406">
        <v>267</v>
      </c>
      <c r="M406">
        <v>325</v>
      </c>
      <c r="N406" s="92" t="s">
        <v>3</v>
      </c>
      <c r="O406">
        <v>12690</v>
      </c>
      <c r="P406">
        <v>21400</v>
      </c>
      <c r="Q406">
        <v>48.4</v>
      </c>
      <c r="R406" s="78">
        <v>45.4</v>
      </c>
    </row>
    <row r="407" spans="1:18" x14ac:dyDescent="0.2">
      <c r="A407" s="104" t="s">
        <v>60</v>
      </c>
      <c r="B407" s="101">
        <v>40696</v>
      </c>
      <c r="C407">
        <v>64400</v>
      </c>
      <c r="D407">
        <v>8.1999999999999993</v>
      </c>
      <c r="E407">
        <v>52200</v>
      </c>
      <c r="F407">
        <v>53000</v>
      </c>
      <c r="G407">
        <v>17</v>
      </c>
      <c r="H407">
        <v>940</v>
      </c>
      <c r="I407">
        <v>1730</v>
      </c>
      <c r="J407">
        <v>15500</v>
      </c>
      <c r="K407">
        <v>292</v>
      </c>
      <c r="L407">
        <v>270</v>
      </c>
      <c r="M407">
        <v>329</v>
      </c>
      <c r="N407" s="92" t="s">
        <v>3</v>
      </c>
      <c r="O407">
        <v>12810</v>
      </c>
      <c r="P407">
        <v>21600</v>
      </c>
      <c r="Q407">
        <v>48.1</v>
      </c>
      <c r="R407" s="78">
        <v>42.7</v>
      </c>
    </row>
    <row r="408" spans="1:18" x14ac:dyDescent="0.2">
      <c r="A408" s="104" t="s">
        <v>59</v>
      </c>
      <c r="B408" s="101">
        <v>40696</v>
      </c>
      <c r="C408">
        <v>64400</v>
      </c>
      <c r="D408">
        <v>8.1999999999999993</v>
      </c>
      <c r="E408">
        <v>52200</v>
      </c>
      <c r="F408">
        <v>53100</v>
      </c>
      <c r="G408">
        <v>21</v>
      </c>
      <c r="H408">
        <v>948</v>
      </c>
      <c r="I408">
        <v>1730</v>
      </c>
      <c r="J408">
        <v>15500</v>
      </c>
      <c r="K408">
        <v>292</v>
      </c>
      <c r="L408">
        <v>267</v>
      </c>
      <c r="M408">
        <v>325</v>
      </c>
      <c r="N408" s="92" t="s">
        <v>3</v>
      </c>
      <c r="O408">
        <v>12870</v>
      </c>
      <c r="P408">
        <v>21600</v>
      </c>
      <c r="Q408">
        <v>47.6</v>
      </c>
      <c r="R408" s="78">
        <v>43.3</v>
      </c>
    </row>
    <row r="409" spans="1:18" x14ac:dyDescent="0.2">
      <c r="A409" s="104" t="s">
        <v>63</v>
      </c>
      <c r="B409" s="101">
        <v>40696</v>
      </c>
      <c r="C409">
        <v>64500</v>
      </c>
      <c r="D409">
        <v>8.1999999999999993</v>
      </c>
      <c r="E409">
        <v>52200</v>
      </c>
      <c r="F409">
        <v>53300</v>
      </c>
      <c r="G409">
        <v>19</v>
      </c>
      <c r="H409">
        <v>948</v>
      </c>
      <c r="I409">
        <v>1730</v>
      </c>
      <c r="J409">
        <v>15500</v>
      </c>
      <c r="K409">
        <v>292</v>
      </c>
      <c r="L409">
        <v>266</v>
      </c>
      <c r="M409">
        <v>324</v>
      </c>
      <c r="N409" s="92" t="s">
        <v>3</v>
      </c>
      <c r="O409">
        <v>12940</v>
      </c>
      <c r="P409">
        <v>21700</v>
      </c>
      <c r="Q409">
        <v>47.6</v>
      </c>
      <c r="R409" s="78">
        <v>43.4</v>
      </c>
    </row>
    <row r="410" spans="1:18" ht="13.5" thickBot="1" x14ac:dyDescent="0.25">
      <c r="A410" s="105" t="s">
        <v>62</v>
      </c>
      <c r="B410" s="213">
        <v>40696</v>
      </c>
      <c r="C410" s="214">
        <v>64300</v>
      </c>
      <c r="D410" s="214">
        <v>8.1999999999999993</v>
      </c>
      <c r="E410" s="214">
        <v>52300</v>
      </c>
      <c r="F410" s="214">
        <v>53100</v>
      </c>
      <c r="G410" s="214">
        <v>25</v>
      </c>
      <c r="H410" s="214">
        <v>946</v>
      </c>
      <c r="I410" s="214">
        <v>1730</v>
      </c>
      <c r="J410" s="214">
        <v>15400</v>
      </c>
      <c r="K410" s="214">
        <v>294</v>
      </c>
      <c r="L410" s="214">
        <v>267</v>
      </c>
      <c r="M410" s="214">
        <v>326</v>
      </c>
      <c r="N410" s="215" t="s">
        <v>3</v>
      </c>
      <c r="O410" s="214">
        <v>12850</v>
      </c>
      <c r="P410" s="214">
        <v>21700</v>
      </c>
      <c r="Q410" s="214">
        <v>50.3</v>
      </c>
      <c r="R410" s="216">
        <v>45.7</v>
      </c>
    </row>
    <row r="411" spans="1:18" x14ac:dyDescent="0.2">
      <c r="C411" s="65"/>
      <c r="D411" s="65"/>
      <c r="E411" s="212">
        <f>AVERAGE(E405:E410)</f>
        <v>52283.333333333336</v>
      </c>
      <c r="F411" s="212">
        <f>AVERAGE(F405:F410)</f>
        <v>52900</v>
      </c>
      <c r="G411" s="212">
        <f>AVERAGE(E411:F411)</f>
        <v>52591.666666666672</v>
      </c>
      <c r="H411" s="65"/>
      <c r="I411" s="65"/>
      <c r="J411" s="65"/>
      <c r="K411" s="65"/>
      <c r="L411" s="65"/>
      <c r="M411" s="65"/>
      <c r="N411" s="65"/>
      <c r="O411" s="65"/>
      <c r="P411" s="65"/>
      <c r="Q411" s="65"/>
      <c r="R411" s="65"/>
    </row>
    <row r="412" spans="1:18" ht="13.5" thickBot="1" x14ac:dyDescent="0.25">
      <c r="C412" s="65"/>
      <c r="D412" s="65"/>
      <c r="E412" s="212"/>
      <c r="F412" s="212"/>
      <c r="G412" s="65"/>
      <c r="H412" s="65"/>
      <c r="I412" s="65"/>
      <c r="J412" s="65"/>
      <c r="K412" s="65"/>
      <c r="L412" s="65"/>
      <c r="M412" s="65"/>
      <c r="N412" s="65"/>
      <c r="O412" s="65"/>
      <c r="P412" s="65"/>
      <c r="Q412" s="65"/>
      <c r="R412" s="65"/>
    </row>
    <row r="413" spans="1:18" x14ac:dyDescent="0.2">
      <c r="A413" s="43" t="s">
        <v>79</v>
      </c>
      <c r="B413" s="58"/>
      <c r="C413" s="49" t="s">
        <v>27</v>
      </c>
      <c r="D413" s="49"/>
      <c r="E413" s="49" t="s">
        <v>65</v>
      </c>
      <c r="F413" s="49" t="s">
        <v>65</v>
      </c>
      <c r="G413" s="49" t="s">
        <v>68</v>
      </c>
      <c r="H413" s="49" t="s">
        <v>12</v>
      </c>
      <c r="I413" s="49" t="s">
        <v>31</v>
      </c>
      <c r="J413" s="49" t="s">
        <v>35</v>
      </c>
      <c r="K413" s="49" t="s">
        <v>26</v>
      </c>
      <c r="L413" s="49" t="s">
        <v>163</v>
      </c>
      <c r="M413" s="49" t="s">
        <v>24</v>
      </c>
      <c r="N413" s="49" t="s">
        <v>16</v>
      </c>
      <c r="O413" s="49" t="s">
        <v>53</v>
      </c>
      <c r="P413" s="49" t="s">
        <v>164</v>
      </c>
      <c r="Q413" s="135" t="s">
        <v>111</v>
      </c>
      <c r="R413" s="132" t="s">
        <v>112</v>
      </c>
    </row>
    <row r="414" spans="1:18" ht="13.5" thickBot="1" x14ac:dyDescent="0.25">
      <c r="A414" s="44" t="s">
        <v>49</v>
      </c>
      <c r="B414" s="59" t="s">
        <v>48</v>
      </c>
      <c r="C414" s="51" t="s">
        <v>4</v>
      </c>
      <c r="D414" s="51" t="s">
        <v>43</v>
      </c>
      <c r="E414" s="51" t="s">
        <v>32</v>
      </c>
      <c r="F414" s="51" t="s">
        <v>99</v>
      </c>
      <c r="G414" s="51" t="s">
        <v>32</v>
      </c>
      <c r="H414" s="51" t="s">
        <v>32</v>
      </c>
      <c r="I414" s="51" t="s">
        <v>32</v>
      </c>
      <c r="J414" s="51" t="s">
        <v>32</v>
      </c>
      <c r="K414" s="51" t="s">
        <v>32</v>
      </c>
      <c r="L414" s="51" t="s">
        <v>113</v>
      </c>
      <c r="M414" s="51" t="s">
        <v>113</v>
      </c>
      <c r="N414" s="51" t="s">
        <v>113</v>
      </c>
      <c r="O414" s="51" t="s">
        <v>113</v>
      </c>
      <c r="P414" s="51" t="s">
        <v>113</v>
      </c>
      <c r="Q414" s="134" t="s">
        <v>113</v>
      </c>
      <c r="R414" s="133" t="s">
        <v>113</v>
      </c>
    </row>
    <row r="415" spans="1:18" x14ac:dyDescent="0.2">
      <c r="A415" s="120" t="s">
        <v>7</v>
      </c>
      <c r="B415" s="101">
        <v>40764</v>
      </c>
      <c r="C415">
        <v>2783</v>
      </c>
      <c r="D415" s="52">
        <v>7.9</v>
      </c>
      <c r="E415">
        <v>1860</v>
      </c>
      <c r="F415">
        <v>1790</v>
      </c>
      <c r="G415">
        <v>306</v>
      </c>
      <c r="H415">
        <v>153</v>
      </c>
      <c r="I415">
        <v>77.7</v>
      </c>
      <c r="J415">
        <v>345</v>
      </c>
      <c r="K415" s="52">
        <v>11</v>
      </c>
      <c r="L415">
        <v>235</v>
      </c>
      <c r="M415">
        <v>286</v>
      </c>
      <c r="N415" s="92" t="s">
        <v>3</v>
      </c>
      <c r="O415">
        <v>657.9</v>
      </c>
      <c r="P415">
        <v>398</v>
      </c>
      <c r="Q415" s="52">
        <v>12</v>
      </c>
      <c r="R415" s="245">
        <v>9.9</v>
      </c>
    </row>
    <row r="416" spans="1:18" x14ac:dyDescent="0.2">
      <c r="A416" s="104" t="s">
        <v>36</v>
      </c>
      <c r="B416" s="101">
        <v>40764</v>
      </c>
      <c r="C416">
        <v>4150</v>
      </c>
      <c r="D416" s="52">
        <v>8</v>
      </c>
      <c r="E416">
        <v>2720</v>
      </c>
      <c r="F416">
        <v>2670</v>
      </c>
      <c r="G416">
        <v>217</v>
      </c>
      <c r="H416">
        <v>192</v>
      </c>
      <c r="I416" s="52">
        <v>95</v>
      </c>
      <c r="J416">
        <v>602</v>
      </c>
      <c r="K416">
        <v>15.7</v>
      </c>
      <c r="L416">
        <v>248</v>
      </c>
      <c r="M416">
        <v>303</v>
      </c>
      <c r="N416" s="92" t="s">
        <v>3</v>
      </c>
      <c r="O416">
        <v>757.7</v>
      </c>
      <c r="P416">
        <v>854</v>
      </c>
      <c r="Q416" s="52">
        <v>12.5</v>
      </c>
      <c r="R416" s="138">
        <v>9.6999999999999993</v>
      </c>
    </row>
    <row r="417" spans="1:18" x14ac:dyDescent="0.2">
      <c r="A417" s="104" t="s">
        <v>72</v>
      </c>
      <c r="B417" s="101">
        <v>40764</v>
      </c>
      <c r="C417">
        <v>1893</v>
      </c>
      <c r="D417" s="52">
        <v>8</v>
      </c>
      <c r="E417">
        <v>1230</v>
      </c>
      <c r="F417">
        <v>1100</v>
      </c>
      <c r="G417">
        <v>101</v>
      </c>
      <c r="H417">
        <v>107</v>
      </c>
      <c r="I417">
        <v>16.2</v>
      </c>
      <c r="J417">
        <v>240</v>
      </c>
      <c r="K417">
        <v>21.5</v>
      </c>
      <c r="L417">
        <v>170</v>
      </c>
      <c r="M417">
        <v>207</v>
      </c>
      <c r="N417" s="92" t="s">
        <v>3</v>
      </c>
      <c r="O417">
        <v>414.5</v>
      </c>
      <c r="P417">
        <v>197</v>
      </c>
      <c r="Q417" s="52">
        <v>7.6</v>
      </c>
      <c r="R417" s="138">
        <v>5.6</v>
      </c>
    </row>
    <row r="418" spans="1:18" x14ac:dyDescent="0.2">
      <c r="A418" s="104" t="s">
        <v>57</v>
      </c>
      <c r="B418" s="101">
        <v>40764</v>
      </c>
      <c r="C418">
        <v>65000</v>
      </c>
      <c r="D418" s="52">
        <v>8.4</v>
      </c>
      <c r="E418">
        <v>52700</v>
      </c>
      <c r="F418">
        <v>53700</v>
      </c>
      <c r="G418">
        <v>19</v>
      </c>
      <c r="H418">
        <v>976</v>
      </c>
      <c r="I418">
        <v>1840</v>
      </c>
      <c r="J418">
        <v>15300</v>
      </c>
      <c r="K418">
        <v>299</v>
      </c>
      <c r="L418">
        <v>271</v>
      </c>
      <c r="M418">
        <v>301</v>
      </c>
      <c r="N418">
        <v>14.5</v>
      </c>
      <c r="O418">
        <v>13080</v>
      </c>
      <c r="P418">
        <v>22000</v>
      </c>
      <c r="Q418" s="52">
        <v>52.7</v>
      </c>
      <c r="R418" s="138">
        <v>50.2</v>
      </c>
    </row>
    <row r="419" spans="1:18" x14ac:dyDescent="0.2">
      <c r="A419" s="104" t="s">
        <v>56</v>
      </c>
      <c r="B419" s="101">
        <v>40764</v>
      </c>
      <c r="C419">
        <v>65100</v>
      </c>
      <c r="D419" s="52">
        <v>8.1</v>
      </c>
      <c r="E419">
        <v>52400</v>
      </c>
      <c r="F419">
        <v>53700</v>
      </c>
      <c r="G419">
        <v>25</v>
      </c>
      <c r="H419">
        <v>967</v>
      </c>
      <c r="I419">
        <v>1800</v>
      </c>
      <c r="J419">
        <v>15400</v>
      </c>
      <c r="K419">
        <v>300</v>
      </c>
      <c r="L419">
        <v>278</v>
      </c>
      <c r="M419">
        <v>339</v>
      </c>
      <c r="N419" s="92" t="s">
        <v>3</v>
      </c>
      <c r="O419">
        <v>13060</v>
      </c>
      <c r="P419">
        <v>22000</v>
      </c>
      <c r="Q419" s="52">
        <v>52.6</v>
      </c>
      <c r="R419" s="138">
        <v>48.5</v>
      </c>
    </row>
    <row r="420" spans="1:18" x14ac:dyDescent="0.2">
      <c r="A420" s="104" t="s">
        <v>60</v>
      </c>
      <c r="B420" s="101">
        <v>40764</v>
      </c>
      <c r="C420">
        <v>65000</v>
      </c>
      <c r="D420" s="52">
        <v>8.4</v>
      </c>
      <c r="E420">
        <v>52600</v>
      </c>
      <c r="F420">
        <v>53900</v>
      </c>
      <c r="G420">
        <v>12</v>
      </c>
      <c r="H420">
        <v>967</v>
      </c>
      <c r="I420">
        <v>1840</v>
      </c>
      <c r="J420">
        <v>15500</v>
      </c>
      <c r="K420">
        <v>299</v>
      </c>
      <c r="L420">
        <v>271</v>
      </c>
      <c r="M420">
        <v>302</v>
      </c>
      <c r="N420" s="52">
        <v>14</v>
      </c>
      <c r="O420">
        <v>13100</v>
      </c>
      <c r="P420">
        <v>22000</v>
      </c>
      <c r="Q420" s="52">
        <v>52</v>
      </c>
      <c r="R420" s="138">
        <v>49.2</v>
      </c>
    </row>
    <row r="421" spans="1:18" x14ac:dyDescent="0.2">
      <c r="A421" s="104" t="s">
        <v>59</v>
      </c>
      <c r="B421" s="101">
        <v>40764</v>
      </c>
      <c r="C421">
        <v>65500</v>
      </c>
      <c r="D421" s="52">
        <v>8.3000000000000007</v>
      </c>
      <c r="E421">
        <v>52600</v>
      </c>
      <c r="F421">
        <v>53700</v>
      </c>
      <c r="G421">
        <v>19</v>
      </c>
      <c r="H421">
        <v>970</v>
      </c>
      <c r="I421">
        <v>1850</v>
      </c>
      <c r="J421">
        <v>15500</v>
      </c>
      <c r="K421">
        <v>299</v>
      </c>
      <c r="L421">
        <v>271</v>
      </c>
      <c r="M421">
        <v>331</v>
      </c>
      <c r="N421" s="92" t="s">
        <v>3</v>
      </c>
      <c r="O421">
        <v>13050</v>
      </c>
      <c r="P421">
        <v>21900</v>
      </c>
      <c r="Q421" s="52">
        <v>52.6</v>
      </c>
      <c r="R421" s="138">
        <v>51.4</v>
      </c>
    </row>
    <row r="422" spans="1:18" x14ac:dyDescent="0.2">
      <c r="A422" s="104" t="s">
        <v>63</v>
      </c>
      <c r="B422" s="101">
        <v>40764</v>
      </c>
      <c r="C422">
        <v>65100</v>
      </c>
      <c r="D422" s="52">
        <v>8.4</v>
      </c>
      <c r="E422">
        <v>52500</v>
      </c>
      <c r="F422">
        <v>53500</v>
      </c>
      <c r="G422">
        <v>22</v>
      </c>
      <c r="H422">
        <v>973</v>
      </c>
      <c r="I422">
        <v>1840</v>
      </c>
      <c r="J422">
        <v>15400</v>
      </c>
      <c r="K422">
        <v>300</v>
      </c>
      <c r="L422">
        <v>270</v>
      </c>
      <c r="M422">
        <v>320</v>
      </c>
      <c r="N422">
        <v>4.82</v>
      </c>
      <c r="O422">
        <v>12960</v>
      </c>
      <c r="P422">
        <v>21900</v>
      </c>
      <c r="Q422" s="52">
        <v>51.2</v>
      </c>
      <c r="R422" s="138">
        <v>48.4</v>
      </c>
    </row>
    <row r="423" spans="1:18" ht="13.5" thickBot="1" x14ac:dyDescent="0.25">
      <c r="A423" s="105" t="s">
        <v>62</v>
      </c>
      <c r="B423" s="213">
        <v>40764</v>
      </c>
      <c r="C423" s="214">
        <v>65400</v>
      </c>
      <c r="D423" s="244">
        <v>8.1999999999999993</v>
      </c>
      <c r="E423" s="214">
        <v>52700</v>
      </c>
      <c r="F423" s="214">
        <v>53600</v>
      </c>
      <c r="G423" s="214">
        <v>38</v>
      </c>
      <c r="H423" s="214">
        <v>969</v>
      </c>
      <c r="I423" s="214">
        <v>1850</v>
      </c>
      <c r="J423" s="214">
        <v>15500</v>
      </c>
      <c r="K423" s="214">
        <v>302</v>
      </c>
      <c r="L423" s="214">
        <v>274</v>
      </c>
      <c r="M423" s="214">
        <v>334</v>
      </c>
      <c r="N423" s="215" t="s">
        <v>3</v>
      </c>
      <c r="O423" s="214">
        <v>12990</v>
      </c>
      <c r="P423" s="214">
        <v>21800</v>
      </c>
      <c r="Q423" s="244">
        <v>53</v>
      </c>
      <c r="R423" s="246">
        <v>50.6</v>
      </c>
    </row>
    <row r="424" spans="1:18" x14ac:dyDescent="0.2">
      <c r="C424" s="65"/>
      <c r="D424" s="65"/>
      <c r="E424" s="212">
        <f>AVERAGE(E418:E423)</f>
        <v>52583.333333333336</v>
      </c>
      <c r="F424" s="212">
        <f>AVERAGE(F418:F423)</f>
        <v>53683.333333333336</v>
      </c>
      <c r="G424" s="212">
        <f>AVERAGE(E424:F424)</f>
        <v>53133.333333333336</v>
      </c>
      <c r="H424" s="65"/>
      <c r="I424" s="65"/>
      <c r="J424" s="65"/>
      <c r="K424" s="65"/>
      <c r="L424" s="65"/>
      <c r="M424" s="65"/>
      <c r="N424" s="65"/>
      <c r="O424" s="65"/>
      <c r="P424" s="65"/>
      <c r="Q424" s="65"/>
      <c r="R424" s="65"/>
    </row>
    <row r="425" spans="1:18" ht="13.5" thickBot="1" x14ac:dyDescent="0.25">
      <c r="C425" s="65"/>
      <c r="D425" s="65"/>
      <c r="E425" s="212"/>
      <c r="F425" s="212"/>
      <c r="G425" s="65"/>
      <c r="H425" s="65"/>
      <c r="I425" s="65"/>
      <c r="J425" s="65"/>
      <c r="K425" s="65"/>
      <c r="L425" s="65"/>
      <c r="M425" s="65"/>
      <c r="N425" s="65"/>
      <c r="O425" s="65"/>
      <c r="P425" s="65"/>
      <c r="Q425" s="65"/>
      <c r="R425" s="65"/>
    </row>
    <row r="426" spans="1:18" x14ac:dyDescent="0.2">
      <c r="A426" s="43" t="s">
        <v>79</v>
      </c>
      <c r="B426" s="58"/>
      <c r="C426" s="49" t="s">
        <v>27</v>
      </c>
      <c r="D426" s="49"/>
      <c r="E426" s="49" t="s">
        <v>65</v>
      </c>
      <c r="F426" s="49" t="s">
        <v>65</v>
      </c>
      <c r="G426" s="49" t="s">
        <v>68</v>
      </c>
      <c r="H426" s="49" t="s">
        <v>12</v>
      </c>
      <c r="I426" s="49" t="s">
        <v>31</v>
      </c>
      <c r="J426" s="49" t="s">
        <v>35</v>
      </c>
      <c r="K426" s="49" t="s">
        <v>26</v>
      </c>
      <c r="L426" s="49" t="s">
        <v>163</v>
      </c>
      <c r="M426" s="49" t="s">
        <v>24</v>
      </c>
      <c r="N426" s="49" t="s">
        <v>16</v>
      </c>
      <c r="O426" s="49" t="s">
        <v>53</v>
      </c>
      <c r="P426" s="49" t="s">
        <v>164</v>
      </c>
      <c r="Q426" s="135" t="s">
        <v>111</v>
      </c>
      <c r="R426" s="132" t="s">
        <v>112</v>
      </c>
    </row>
    <row r="427" spans="1:18" ht="13.5" thickBot="1" x14ac:dyDescent="0.25">
      <c r="A427" s="44" t="s">
        <v>49</v>
      </c>
      <c r="B427" s="59" t="s">
        <v>48</v>
      </c>
      <c r="C427" s="51" t="s">
        <v>4</v>
      </c>
      <c r="D427" s="51" t="s">
        <v>43</v>
      </c>
      <c r="E427" s="51" t="s">
        <v>32</v>
      </c>
      <c r="F427" s="51" t="s">
        <v>99</v>
      </c>
      <c r="G427" s="51" t="s">
        <v>32</v>
      </c>
      <c r="H427" s="51" t="s">
        <v>32</v>
      </c>
      <c r="I427" s="51" t="s">
        <v>32</v>
      </c>
      <c r="J427" s="51" t="s">
        <v>32</v>
      </c>
      <c r="K427" s="51" t="s">
        <v>32</v>
      </c>
      <c r="L427" s="51" t="s">
        <v>113</v>
      </c>
      <c r="M427" s="51" t="s">
        <v>113</v>
      </c>
      <c r="N427" s="51" t="s">
        <v>113</v>
      </c>
      <c r="O427" s="51" t="s">
        <v>113</v>
      </c>
      <c r="P427" s="51" t="s">
        <v>113</v>
      </c>
      <c r="Q427" s="134" t="s">
        <v>113</v>
      </c>
      <c r="R427" s="133" t="s">
        <v>113</v>
      </c>
    </row>
    <row r="428" spans="1:18" x14ac:dyDescent="0.2">
      <c r="A428" s="120" t="s">
        <v>7</v>
      </c>
      <c r="B428" s="101">
        <v>40865</v>
      </c>
      <c r="C428">
        <v>3082</v>
      </c>
      <c r="D428" s="52">
        <v>8</v>
      </c>
      <c r="E428">
        <v>2100</v>
      </c>
      <c r="F428">
        <v>1970</v>
      </c>
      <c r="G428">
        <v>221</v>
      </c>
      <c r="H428">
        <v>166</v>
      </c>
      <c r="I428">
        <v>85.3</v>
      </c>
      <c r="J428">
        <v>387</v>
      </c>
      <c r="K428">
        <v>9.3000000000000007</v>
      </c>
      <c r="L428">
        <v>244</v>
      </c>
      <c r="M428">
        <v>297</v>
      </c>
      <c r="N428" s="92" t="s">
        <v>3</v>
      </c>
      <c r="O428" s="52">
        <v>727</v>
      </c>
      <c r="P428">
        <v>442</v>
      </c>
      <c r="Q428" s="150">
        <v>8.1</v>
      </c>
      <c r="R428" s="122">
        <v>6.1</v>
      </c>
    </row>
    <row r="429" spans="1:18" x14ac:dyDescent="0.2">
      <c r="A429" s="104" t="s">
        <v>36</v>
      </c>
      <c r="B429" s="101">
        <v>40865</v>
      </c>
      <c r="C429">
        <v>4850</v>
      </c>
      <c r="D429" s="52">
        <v>8</v>
      </c>
      <c r="E429">
        <v>3130</v>
      </c>
      <c r="F429">
        <v>2950</v>
      </c>
      <c r="G429">
        <v>247</v>
      </c>
      <c r="H429">
        <v>206</v>
      </c>
      <c r="I429">
        <v>104</v>
      </c>
      <c r="J429">
        <v>685</v>
      </c>
      <c r="K429">
        <v>14.5</v>
      </c>
      <c r="L429">
        <v>267</v>
      </c>
      <c r="M429">
        <v>325</v>
      </c>
      <c r="N429" s="92" t="s">
        <v>3</v>
      </c>
      <c r="O429">
        <v>812.8</v>
      </c>
      <c r="P429">
        <v>963</v>
      </c>
      <c r="Q429" s="65">
        <v>8.6</v>
      </c>
      <c r="R429" s="78">
        <v>6.5</v>
      </c>
    </row>
    <row r="430" spans="1:18" x14ac:dyDescent="0.2">
      <c r="A430" s="104" t="s">
        <v>72</v>
      </c>
      <c r="B430" s="101">
        <v>40865</v>
      </c>
      <c r="C430">
        <v>1631</v>
      </c>
      <c r="D430">
        <v>7.8</v>
      </c>
      <c r="E430">
        <v>1060</v>
      </c>
      <c r="F430">
        <v>938</v>
      </c>
      <c r="G430">
        <v>26</v>
      </c>
      <c r="H430">
        <v>93.4</v>
      </c>
      <c r="I430">
        <v>24.8</v>
      </c>
      <c r="J430">
        <v>202</v>
      </c>
      <c r="K430">
        <v>11.5</v>
      </c>
      <c r="L430">
        <v>171</v>
      </c>
      <c r="M430">
        <v>208</v>
      </c>
      <c r="N430" s="92" t="s">
        <v>3</v>
      </c>
      <c r="O430">
        <v>339.4</v>
      </c>
      <c r="P430">
        <v>161</v>
      </c>
      <c r="Q430" s="65">
        <v>6.3</v>
      </c>
      <c r="R430" s="138">
        <v>5</v>
      </c>
    </row>
    <row r="431" spans="1:18" x14ac:dyDescent="0.2">
      <c r="A431" s="104" t="s">
        <v>57</v>
      </c>
      <c r="B431" s="101">
        <v>40866</v>
      </c>
      <c r="C431">
        <v>66900</v>
      </c>
      <c r="D431">
        <v>8.1999999999999993</v>
      </c>
      <c r="E431">
        <v>54000</v>
      </c>
      <c r="F431">
        <v>54100</v>
      </c>
      <c r="G431">
        <v>20</v>
      </c>
      <c r="H431">
        <v>964</v>
      </c>
      <c r="I431">
        <v>1860</v>
      </c>
      <c r="J431">
        <v>15500</v>
      </c>
      <c r="K431">
        <v>298</v>
      </c>
      <c r="L431">
        <v>275</v>
      </c>
      <c r="M431">
        <v>335</v>
      </c>
      <c r="N431" s="92" t="s">
        <v>3</v>
      </c>
      <c r="O431">
        <v>13170</v>
      </c>
      <c r="P431">
        <v>22100</v>
      </c>
      <c r="Q431" s="65">
        <v>48.5</v>
      </c>
      <c r="R431" s="138">
        <v>45</v>
      </c>
    </row>
    <row r="432" spans="1:18" x14ac:dyDescent="0.2">
      <c r="A432" s="104" t="s">
        <v>56</v>
      </c>
      <c r="B432" s="101">
        <v>40866</v>
      </c>
      <c r="C432">
        <v>67000</v>
      </c>
      <c r="D432">
        <v>8.1</v>
      </c>
      <c r="E432">
        <v>54000</v>
      </c>
      <c r="F432">
        <v>54100</v>
      </c>
      <c r="G432">
        <v>22</v>
      </c>
      <c r="H432">
        <v>971</v>
      </c>
      <c r="I432">
        <v>1880</v>
      </c>
      <c r="J432">
        <v>15500</v>
      </c>
      <c r="K432">
        <v>300</v>
      </c>
      <c r="L432">
        <v>276</v>
      </c>
      <c r="M432">
        <v>336</v>
      </c>
      <c r="N432" s="92" t="s">
        <v>3</v>
      </c>
      <c r="O432">
        <v>13150</v>
      </c>
      <c r="P432">
        <v>22100</v>
      </c>
      <c r="Q432" s="65">
        <v>48.1</v>
      </c>
      <c r="R432" s="78">
        <v>46.1</v>
      </c>
    </row>
    <row r="433" spans="1:18" x14ac:dyDescent="0.2">
      <c r="A433" s="104" t="s">
        <v>60</v>
      </c>
      <c r="B433" s="101">
        <v>40866</v>
      </c>
      <c r="C433">
        <v>65600</v>
      </c>
      <c r="D433">
        <v>8.1999999999999993</v>
      </c>
      <c r="E433">
        <v>52600</v>
      </c>
      <c r="F433">
        <v>52500</v>
      </c>
      <c r="G433">
        <v>18</v>
      </c>
      <c r="H433">
        <v>932</v>
      </c>
      <c r="I433">
        <v>1840</v>
      </c>
      <c r="J433">
        <v>15200</v>
      </c>
      <c r="K433">
        <v>292</v>
      </c>
      <c r="L433">
        <v>271</v>
      </c>
      <c r="M433">
        <v>330</v>
      </c>
      <c r="N433" s="92" t="s">
        <v>3</v>
      </c>
      <c r="O433">
        <v>12680</v>
      </c>
      <c r="P433">
        <v>21400</v>
      </c>
      <c r="Q433" s="65">
        <v>47.6</v>
      </c>
      <c r="R433" s="78">
        <v>46.2</v>
      </c>
    </row>
    <row r="434" spans="1:18" x14ac:dyDescent="0.2">
      <c r="A434" s="104" t="s">
        <v>59</v>
      </c>
      <c r="B434" s="101">
        <v>40866</v>
      </c>
      <c r="C434">
        <v>67100</v>
      </c>
      <c r="D434">
        <v>8.1</v>
      </c>
      <c r="E434">
        <v>54000</v>
      </c>
      <c r="F434">
        <v>54100</v>
      </c>
      <c r="G434">
        <v>17</v>
      </c>
      <c r="H434">
        <v>955</v>
      </c>
      <c r="I434">
        <v>1890</v>
      </c>
      <c r="J434">
        <v>15500</v>
      </c>
      <c r="K434">
        <v>299</v>
      </c>
      <c r="L434">
        <v>273</v>
      </c>
      <c r="M434">
        <v>333</v>
      </c>
      <c r="N434" s="92" t="s">
        <v>3</v>
      </c>
      <c r="O434">
        <v>13170</v>
      </c>
      <c r="P434">
        <v>22100</v>
      </c>
      <c r="Q434" s="65">
        <v>47.7</v>
      </c>
      <c r="R434" s="78">
        <v>47.4</v>
      </c>
    </row>
    <row r="435" spans="1:18" x14ac:dyDescent="0.2">
      <c r="A435" s="104" t="s">
        <v>63</v>
      </c>
      <c r="B435" s="101">
        <v>40866</v>
      </c>
      <c r="C435">
        <v>67100</v>
      </c>
      <c r="D435">
        <v>8.1</v>
      </c>
      <c r="E435">
        <v>53900</v>
      </c>
      <c r="F435">
        <v>54000</v>
      </c>
      <c r="G435">
        <v>19</v>
      </c>
      <c r="H435">
        <v>958</v>
      </c>
      <c r="I435">
        <v>1860</v>
      </c>
      <c r="J435">
        <v>15600</v>
      </c>
      <c r="K435">
        <v>299</v>
      </c>
      <c r="L435">
        <v>271</v>
      </c>
      <c r="M435">
        <v>331</v>
      </c>
      <c r="N435" s="92" t="s">
        <v>3</v>
      </c>
      <c r="O435">
        <v>13020</v>
      </c>
      <c r="P435">
        <v>22100</v>
      </c>
      <c r="Q435" s="65">
        <v>47.3</v>
      </c>
      <c r="R435" s="78">
        <v>46.7</v>
      </c>
    </row>
    <row r="436" spans="1:18" ht="13.5" thickBot="1" x14ac:dyDescent="0.25">
      <c r="A436" s="105" t="s">
        <v>62</v>
      </c>
      <c r="B436" s="213">
        <v>40866</v>
      </c>
      <c r="C436" s="214">
        <v>67000</v>
      </c>
      <c r="D436" s="214">
        <v>8.1</v>
      </c>
      <c r="E436" s="214">
        <v>53700</v>
      </c>
      <c r="F436" s="214">
        <v>54600</v>
      </c>
      <c r="G436" s="214">
        <v>20</v>
      </c>
      <c r="H436" s="214">
        <v>955</v>
      </c>
      <c r="I436" s="214">
        <v>1900</v>
      </c>
      <c r="J436" s="214">
        <v>15700</v>
      </c>
      <c r="K436" s="214">
        <v>302</v>
      </c>
      <c r="L436" s="214">
        <v>272</v>
      </c>
      <c r="M436" s="214">
        <v>332</v>
      </c>
      <c r="N436" s="215" t="s">
        <v>3</v>
      </c>
      <c r="O436" s="214">
        <v>13230</v>
      </c>
      <c r="P436" s="214">
        <v>22300</v>
      </c>
      <c r="Q436" s="214">
        <v>48.2</v>
      </c>
      <c r="R436" s="216">
        <v>47.5</v>
      </c>
    </row>
    <row r="437" spans="1:18" x14ac:dyDescent="0.2">
      <c r="C437" s="65"/>
      <c r="D437" s="65"/>
      <c r="E437" s="212">
        <f>AVERAGE(E431:E436)</f>
        <v>53700</v>
      </c>
      <c r="F437" s="212">
        <f>AVERAGE(F431:F436)</f>
        <v>53900</v>
      </c>
      <c r="G437" s="212">
        <f>AVERAGE(E437:F437)</f>
        <v>53800</v>
      </c>
      <c r="H437" s="65"/>
      <c r="I437" s="65"/>
      <c r="J437" s="65"/>
      <c r="K437" s="65"/>
      <c r="L437" s="65"/>
      <c r="M437" s="65"/>
      <c r="N437" s="65"/>
      <c r="O437" s="65"/>
      <c r="P437" s="65"/>
      <c r="Q437" s="65"/>
      <c r="R437" s="65"/>
    </row>
    <row r="438" spans="1:18" ht="13.5" thickBot="1" x14ac:dyDescent="0.25">
      <c r="C438" s="65"/>
      <c r="D438" s="65"/>
      <c r="E438" s="212"/>
      <c r="F438" s="212"/>
      <c r="G438" s="212"/>
      <c r="H438" s="65"/>
      <c r="I438" s="65"/>
      <c r="J438" s="65"/>
      <c r="K438" s="65"/>
      <c r="L438" s="65"/>
      <c r="M438" s="65"/>
      <c r="N438" s="65"/>
      <c r="O438" s="65"/>
      <c r="P438" s="65"/>
      <c r="Q438" s="65"/>
      <c r="R438" s="65"/>
    </row>
    <row r="439" spans="1:18" x14ac:dyDescent="0.2">
      <c r="A439" s="43" t="s">
        <v>79</v>
      </c>
      <c r="B439" s="58"/>
      <c r="C439" s="49" t="s">
        <v>27</v>
      </c>
      <c r="D439" s="49"/>
      <c r="E439" s="49" t="s">
        <v>65</v>
      </c>
      <c r="F439" s="49" t="s">
        <v>65</v>
      </c>
      <c r="G439" s="49" t="s">
        <v>68</v>
      </c>
      <c r="H439" s="49" t="s">
        <v>12</v>
      </c>
      <c r="I439" s="49" t="s">
        <v>31</v>
      </c>
      <c r="J439" s="49" t="s">
        <v>35</v>
      </c>
      <c r="K439" s="49" t="s">
        <v>26</v>
      </c>
      <c r="L439" s="49" t="s">
        <v>163</v>
      </c>
      <c r="M439" s="49" t="s">
        <v>24</v>
      </c>
      <c r="N439" s="49" t="s">
        <v>16</v>
      </c>
      <c r="O439" s="49" t="s">
        <v>53</v>
      </c>
      <c r="P439" s="49" t="s">
        <v>164</v>
      </c>
      <c r="Q439" s="135" t="s">
        <v>111</v>
      </c>
      <c r="R439" s="132" t="s">
        <v>112</v>
      </c>
    </row>
    <row r="440" spans="1:18" ht="13.5" thickBot="1" x14ac:dyDescent="0.25">
      <c r="A440" s="44" t="s">
        <v>49</v>
      </c>
      <c r="B440" s="59" t="s">
        <v>48</v>
      </c>
      <c r="C440" s="51" t="s">
        <v>4</v>
      </c>
      <c r="D440" s="51" t="s">
        <v>43</v>
      </c>
      <c r="E440" s="51" t="s">
        <v>32</v>
      </c>
      <c r="F440" s="51" t="s">
        <v>99</v>
      </c>
      <c r="G440" s="51" t="s">
        <v>32</v>
      </c>
      <c r="H440" s="51" t="s">
        <v>32</v>
      </c>
      <c r="I440" s="51" t="s">
        <v>32</v>
      </c>
      <c r="J440" s="51" t="s">
        <v>32</v>
      </c>
      <c r="K440" s="51" t="s">
        <v>32</v>
      </c>
      <c r="L440" s="51" t="s">
        <v>113</v>
      </c>
      <c r="M440" s="51" t="s">
        <v>113</v>
      </c>
      <c r="N440" s="51" t="s">
        <v>113</v>
      </c>
      <c r="O440" s="51" t="s">
        <v>113</v>
      </c>
      <c r="P440" s="51" t="s">
        <v>113</v>
      </c>
      <c r="Q440" s="134" t="s">
        <v>113</v>
      </c>
      <c r="R440" s="133" t="s">
        <v>113</v>
      </c>
    </row>
    <row r="441" spans="1:18" x14ac:dyDescent="0.2">
      <c r="A441" s="120" t="s">
        <v>7</v>
      </c>
      <c r="B441" s="101">
        <v>40968</v>
      </c>
      <c r="C441">
        <v>2790</v>
      </c>
      <c r="D441" s="52">
        <v>8</v>
      </c>
      <c r="E441">
        <v>1840</v>
      </c>
      <c r="F441">
        <v>1790</v>
      </c>
      <c r="G441">
        <v>307</v>
      </c>
      <c r="H441">
        <v>151</v>
      </c>
      <c r="I441">
        <v>77.900000000000006</v>
      </c>
      <c r="J441">
        <v>343</v>
      </c>
      <c r="K441">
        <v>9.3000000000000007</v>
      </c>
      <c r="L441">
        <v>194</v>
      </c>
      <c r="M441">
        <v>237</v>
      </c>
      <c r="N441" s="92" t="s">
        <v>3</v>
      </c>
      <c r="O441">
        <v>665.5</v>
      </c>
      <c r="P441">
        <v>419</v>
      </c>
      <c r="Q441">
        <v>9.8000000000000007</v>
      </c>
      <c r="R441" s="122">
        <v>6.9</v>
      </c>
    </row>
    <row r="442" spans="1:18" x14ac:dyDescent="0.2">
      <c r="A442" s="104" t="s">
        <v>36</v>
      </c>
      <c r="B442" s="101">
        <v>40968</v>
      </c>
      <c r="C442">
        <v>3990</v>
      </c>
      <c r="D442">
        <v>7.9</v>
      </c>
      <c r="E442">
        <v>2570</v>
      </c>
      <c r="F442">
        <v>2520</v>
      </c>
      <c r="G442">
        <v>205</v>
      </c>
      <c r="H442">
        <v>185</v>
      </c>
      <c r="I442">
        <v>88.6</v>
      </c>
      <c r="J442">
        <v>560</v>
      </c>
      <c r="K442">
        <v>13.1</v>
      </c>
      <c r="L442">
        <v>244</v>
      </c>
      <c r="M442">
        <v>297</v>
      </c>
      <c r="N442" s="92" t="s">
        <v>3</v>
      </c>
      <c r="O442">
        <v>744.2</v>
      </c>
      <c r="P442">
        <v>780</v>
      </c>
      <c r="Q442">
        <v>8.3000000000000007</v>
      </c>
      <c r="R442" s="78">
        <v>5.8</v>
      </c>
    </row>
    <row r="443" spans="1:18" x14ac:dyDescent="0.2">
      <c r="A443" s="104" t="s">
        <v>72</v>
      </c>
      <c r="B443" s="101">
        <v>40968</v>
      </c>
      <c r="C443">
        <v>1750</v>
      </c>
      <c r="D443">
        <v>7.9</v>
      </c>
      <c r="E443">
        <v>1130</v>
      </c>
      <c r="F443">
        <v>1070</v>
      </c>
      <c r="G443">
        <v>61</v>
      </c>
      <c r="H443">
        <v>99.6</v>
      </c>
      <c r="I443">
        <v>26.3</v>
      </c>
      <c r="J443">
        <v>234</v>
      </c>
      <c r="K443">
        <v>11.3</v>
      </c>
      <c r="L443">
        <v>185</v>
      </c>
      <c r="M443">
        <v>226</v>
      </c>
      <c r="N443" s="92" t="s">
        <v>3</v>
      </c>
      <c r="O443">
        <v>394.7</v>
      </c>
      <c r="P443">
        <v>191</v>
      </c>
      <c r="Q443">
        <v>4.8</v>
      </c>
      <c r="R443" s="138">
        <v>3.5</v>
      </c>
    </row>
    <row r="444" spans="1:18" x14ac:dyDescent="0.2">
      <c r="A444" s="104" t="s">
        <v>57</v>
      </c>
      <c r="B444" s="101">
        <v>40967</v>
      </c>
      <c r="C444">
        <v>65600</v>
      </c>
      <c r="D444">
        <v>8.3000000000000007</v>
      </c>
      <c r="E444">
        <v>52900</v>
      </c>
      <c r="F444">
        <v>54500</v>
      </c>
      <c r="G444">
        <v>15</v>
      </c>
      <c r="H444">
        <v>948</v>
      </c>
      <c r="I444">
        <v>1840</v>
      </c>
      <c r="J444">
        <v>15500</v>
      </c>
      <c r="K444">
        <v>298</v>
      </c>
      <c r="L444">
        <v>272</v>
      </c>
      <c r="M444">
        <v>332</v>
      </c>
      <c r="N444" s="92" t="s">
        <v>3</v>
      </c>
      <c r="O444">
        <v>13370</v>
      </c>
      <c r="P444">
        <v>22400</v>
      </c>
      <c r="Q444">
        <v>47.3</v>
      </c>
      <c r="R444" s="138">
        <v>47.3</v>
      </c>
    </row>
    <row r="445" spans="1:18" x14ac:dyDescent="0.2">
      <c r="A445" s="104" t="s">
        <v>56</v>
      </c>
      <c r="B445" s="101">
        <v>40967</v>
      </c>
      <c r="C445">
        <v>65900</v>
      </c>
      <c r="D445">
        <v>8.1999999999999993</v>
      </c>
      <c r="E445">
        <v>53000</v>
      </c>
      <c r="F445">
        <v>54200</v>
      </c>
      <c r="G445">
        <v>21</v>
      </c>
      <c r="H445">
        <v>934</v>
      </c>
      <c r="I445">
        <v>1830</v>
      </c>
      <c r="J445">
        <v>15500</v>
      </c>
      <c r="K445">
        <v>298</v>
      </c>
      <c r="L445">
        <v>271</v>
      </c>
      <c r="M445">
        <v>331</v>
      </c>
      <c r="N445" s="92" t="s">
        <v>3</v>
      </c>
      <c r="O445">
        <v>13270</v>
      </c>
      <c r="P445">
        <v>22200</v>
      </c>
      <c r="Q445">
        <v>47.9</v>
      </c>
      <c r="R445" s="78">
        <v>47.6</v>
      </c>
    </row>
    <row r="446" spans="1:18" x14ac:dyDescent="0.2">
      <c r="A446" s="104" t="s">
        <v>60</v>
      </c>
      <c r="B446" s="101">
        <v>40967</v>
      </c>
      <c r="C446">
        <v>65700</v>
      </c>
      <c r="D446">
        <v>8.3000000000000007</v>
      </c>
      <c r="E446">
        <v>52400</v>
      </c>
      <c r="F446">
        <v>54300</v>
      </c>
      <c r="G446">
        <v>27</v>
      </c>
      <c r="H446">
        <v>938</v>
      </c>
      <c r="I446">
        <v>1850</v>
      </c>
      <c r="J446">
        <v>15500</v>
      </c>
      <c r="K446">
        <v>297</v>
      </c>
      <c r="L446">
        <v>271</v>
      </c>
      <c r="M446">
        <v>330</v>
      </c>
      <c r="N446" s="92" t="s">
        <v>3</v>
      </c>
      <c r="O446">
        <v>13290</v>
      </c>
      <c r="P446">
        <v>22300</v>
      </c>
      <c r="Q446">
        <v>50.8</v>
      </c>
      <c r="R446" s="138">
        <v>47</v>
      </c>
    </row>
    <row r="447" spans="1:18" x14ac:dyDescent="0.2">
      <c r="A447" s="104" t="s">
        <v>59</v>
      </c>
      <c r="B447" s="101">
        <v>40967</v>
      </c>
      <c r="C447">
        <v>65900</v>
      </c>
      <c r="D447">
        <v>8.3000000000000007</v>
      </c>
      <c r="E447">
        <v>52500</v>
      </c>
      <c r="F447">
        <v>54800</v>
      </c>
      <c r="G447">
        <v>50</v>
      </c>
      <c r="H447">
        <v>949</v>
      </c>
      <c r="I447">
        <v>1860</v>
      </c>
      <c r="J447">
        <v>15600</v>
      </c>
      <c r="K447">
        <v>300</v>
      </c>
      <c r="L447">
        <v>272</v>
      </c>
      <c r="M447">
        <v>332</v>
      </c>
      <c r="N447" s="92" t="s">
        <v>3</v>
      </c>
      <c r="O447">
        <v>13460</v>
      </c>
      <c r="P447">
        <v>22500</v>
      </c>
      <c r="Q447">
        <v>49.8</v>
      </c>
      <c r="R447" s="138">
        <v>47</v>
      </c>
    </row>
    <row r="448" spans="1:18" x14ac:dyDescent="0.2">
      <c r="A448" s="104" t="s">
        <v>63</v>
      </c>
      <c r="B448" s="101">
        <v>40967</v>
      </c>
      <c r="C448">
        <v>65700</v>
      </c>
      <c r="D448">
        <v>8.3000000000000007</v>
      </c>
      <c r="E448">
        <v>52700</v>
      </c>
      <c r="F448">
        <v>54700</v>
      </c>
      <c r="G448">
        <v>16</v>
      </c>
      <c r="H448">
        <v>969</v>
      </c>
      <c r="I448">
        <v>1860</v>
      </c>
      <c r="J448">
        <v>15500</v>
      </c>
      <c r="K448">
        <v>299</v>
      </c>
      <c r="L448">
        <v>271</v>
      </c>
      <c r="M448">
        <v>331</v>
      </c>
      <c r="N448" s="92" t="s">
        <v>3</v>
      </c>
      <c r="O448">
        <v>13440</v>
      </c>
      <c r="P448">
        <v>22500</v>
      </c>
      <c r="Q448">
        <v>48.3</v>
      </c>
      <c r="R448" s="138">
        <v>47</v>
      </c>
    </row>
    <row r="449" spans="1:18" ht="13.5" thickBot="1" x14ac:dyDescent="0.25">
      <c r="A449" s="105" t="s">
        <v>62</v>
      </c>
      <c r="B449" s="213">
        <v>40967</v>
      </c>
      <c r="C449" s="214">
        <v>65900</v>
      </c>
      <c r="D449" s="214">
        <v>8.3000000000000007</v>
      </c>
      <c r="E449" s="214">
        <v>52700</v>
      </c>
      <c r="F449" s="214">
        <v>52900</v>
      </c>
      <c r="G449" s="214">
        <v>15</v>
      </c>
      <c r="H449" s="214">
        <v>946</v>
      </c>
      <c r="I449" s="214">
        <v>1820</v>
      </c>
      <c r="J449" s="214">
        <v>15300</v>
      </c>
      <c r="K449" s="214">
        <v>297</v>
      </c>
      <c r="L449" s="214">
        <v>272</v>
      </c>
      <c r="M449" s="214">
        <v>332</v>
      </c>
      <c r="N449" s="215" t="s">
        <v>3</v>
      </c>
      <c r="O449" s="214">
        <v>12580</v>
      </c>
      <c r="P449" s="214">
        <v>21800</v>
      </c>
      <c r="Q449" s="214">
        <v>47.1</v>
      </c>
      <c r="R449" s="216">
        <v>46.4</v>
      </c>
    </row>
    <row r="450" spans="1:18" x14ac:dyDescent="0.2">
      <c r="C450" s="65"/>
      <c r="D450" s="65"/>
      <c r="E450" s="212">
        <f>AVERAGE(E444:E449)</f>
        <v>52700</v>
      </c>
      <c r="F450" s="212">
        <f>AVERAGE(F444:F449)</f>
        <v>54233.333333333336</v>
      </c>
      <c r="G450" s="212">
        <f>AVERAGE(E450:F450)</f>
        <v>53466.666666666672</v>
      </c>
      <c r="H450" s="65"/>
      <c r="I450" s="65"/>
      <c r="J450" s="65"/>
      <c r="K450" s="65"/>
      <c r="L450" s="65"/>
      <c r="M450" s="65"/>
      <c r="N450" s="65"/>
      <c r="O450" s="65"/>
      <c r="P450" s="65"/>
      <c r="Q450" s="65"/>
      <c r="R450" s="65"/>
    </row>
    <row r="451" spans="1:18" ht="13.5" thickBot="1" x14ac:dyDescent="0.25">
      <c r="C451" s="65"/>
      <c r="D451" s="65"/>
      <c r="E451" s="212"/>
      <c r="F451" s="212"/>
      <c r="G451" s="212"/>
      <c r="H451" s="65"/>
      <c r="I451" s="65"/>
      <c r="J451" s="65"/>
      <c r="K451" s="65"/>
      <c r="L451" s="65"/>
      <c r="M451" s="65"/>
      <c r="N451" s="65"/>
      <c r="O451" s="65"/>
      <c r="P451" s="65"/>
      <c r="Q451" s="65"/>
      <c r="R451" s="65"/>
    </row>
    <row r="452" spans="1:18" x14ac:dyDescent="0.2">
      <c r="A452" s="43" t="s">
        <v>79</v>
      </c>
      <c r="B452" s="58"/>
      <c r="C452" s="49" t="s">
        <v>27</v>
      </c>
      <c r="D452" s="49"/>
      <c r="E452" s="49" t="s">
        <v>65</v>
      </c>
      <c r="F452" s="49" t="s">
        <v>65</v>
      </c>
      <c r="G452" s="49" t="s">
        <v>68</v>
      </c>
      <c r="H452" s="49" t="s">
        <v>12</v>
      </c>
      <c r="I452" s="49" t="s">
        <v>31</v>
      </c>
      <c r="J452" s="49" t="s">
        <v>35</v>
      </c>
      <c r="K452" s="49" t="s">
        <v>26</v>
      </c>
      <c r="L452" s="49" t="s">
        <v>163</v>
      </c>
      <c r="M452" s="49" t="s">
        <v>24</v>
      </c>
      <c r="N452" s="49" t="s">
        <v>16</v>
      </c>
      <c r="O452" s="49" t="s">
        <v>53</v>
      </c>
      <c r="P452" s="49" t="s">
        <v>164</v>
      </c>
      <c r="Q452" s="135" t="s">
        <v>111</v>
      </c>
      <c r="R452" s="132" t="s">
        <v>112</v>
      </c>
    </row>
    <row r="453" spans="1:18" ht="13.5" thickBot="1" x14ac:dyDescent="0.25">
      <c r="A453" s="44" t="s">
        <v>49</v>
      </c>
      <c r="B453" s="59" t="s">
        <v>48</v>
      </c>
      <c r="C453" s="51" t="s">
        <v>4</v>
      </c>
      <c r="D453" s="51" t="s">
        <v>43</v>
      </c>
      <c r="E453" s="51" t="s">
        <v>32</v>
      </c>
      <c r="F453" s="51" t="s">
        <v>99</v>
      </c>
      <c r="G453" s="51" t="s">
        <v>32</v>
      </c>
      <c r="H453" s="51" t="s">
        <v>32</v>
      </c>
      <c r="I453" s="51" t="s">
        <v>32</v>
      </c>
      <c r="J453" s="51" t="s">
        <v>32</v>
      </c>
      <c r="K453" s="51" t="s">
        <v>32</v>
      </c>
      <c r="L453" s="51" t="s">
        <v>113</v>
      </c>
      <c r="M453" s="51" t="s">
        <v>113</v>
      </c>
      <c r="N453" s="51" t="s">
        <v>113</v>
      </c>
      <c r="O453" s="51" t="s">
        <v>113</v>
      </c>
      <c r="P453" s="51" t="s">
        <v>113</v>
      </c>
      <c r="Q453" s="134" t="s">
        <v>113</v>
      </c>
      <c r="R453" s="133" t="s">
        <v>113</v>
      </c>
    </row>
    <row r="454" spans="1:18" x14ac:dyDescent="0.2">
      <c r="A454" s="120" t="s">
        <v>7</v>
      </c>
      <c r="B454" s="101">
        <v>41058</v>
      </c>
      <c r="C454">
        <v>2676</v>
      </c>
      <c r="D454" s="52">
        <v>8</v>
      </c>
      <c r="E454">
        <v>1790</v>
      </c>
      <c r="F454">
        <v>1700</v>
      </c>
      <c r="G454">
        <v>357</v>
      </c>
      <c r="H454">
        <v>145</v>
      </c>
      <c r="I454">
        <v>76.3</v>
      </c>
      <c r="J454">
        <v>328</v>
      </c>
      <c r="K454" s="250">
        <v>11</v>
      </c>
      <c r="L454">
        <v>243</v>
      </c>
      <c r="M454">
        <v>296</v>
      </c>
      <c r="N454" s="92" t="s">
        <v>3</v>
      </c>
      <c r="O454" s="52">
        <v>624</v>
      </c>
      <c r="P454">
        <v>365</v>
      </c>
      <c r="Q454">
        <v>10.6</v>
      </c>
      <c r="R454" s="122">
        <v>8.6999999999999993</v>
      </c>
    </row>
    <row r="455" spans="1:18" x14ac:dyDescent="0.2">
      <c r="A455" s="104" t="s">
        <v>36</v>
      </c>
      <c r="B455" s="101">
        <v>41058</v>
      </c>
      <c r="C455">
        <v>4020</v>
      </c>
      <c r="D455" s="52">
        <v>8</v>
      </c>
      <c r="E455">
        <v>2620</v>
      </c>
      <c r="F455">
        <v>2520</v>
      </c>
      <c r="G455">
        <v>237</v>
      </c>
      <c r="H455">
        <v>180</v>
      </c>
      <c r="I455">
        <v>92.6</v>
      </c>
      <c r="J455">
        <v>571</v>
      </c>
      <c r="K455">
        <v>15.6</v>
      </c>
      <c r="L455">
        <v>240</v>
      </c>
      <c r="M455">
        <v>293</v>
      </c>
      <c r="N455" s="92" t="s">
        <v>3</v>
      </c>
      <c r="O455" s="52">
        <v>734.6</v>
      </c>
      <c r="P455">
        <v>780</v>
      </c>
      <c r="Q455">
        <v>11.4</v>
      </c>
      <c r="R455" s="78">
        <v>7.8</v>
      </c>
    </row>
    <row r="456" spans="1:18" x14ac:dyDescent="0.2">
      <c r="A456" s="104" t="s">
        <v>72</v>
      </c>
      <c r="B456" s="101">
        <v>41058</v>
      </c>
      <c r="C456">
        <v>1815</v>
      </c>
      <c r="D456" s="52">
        <v>8</v>
      </c>
      <c r="E456">
        <v>1190</v>
      </c>
      <c r="F456">
        <v>1110</v>
      </c>
      <c r="G456">
        <v>57</v>
      </c>
      <c r="H456">
        <v>108</v>
      </c>
      <c r="I456">
        <v>31.2</v>
      </c>
      <c r="J456">
        <v>230</v>
      </c>
      <c r="K456">
        <v>12.3</v>
      </c>
      <c r="L456">
        <v>178</v>
      </c>
      <c r="M456">
        <v>217</v>
      </c>
      <c r="N456" s="92" t="s">
        <v>3</v>
      </c>
      <c r="O456" s="52">
        <v>431</v>
      </c>
      <c r="P456">
        <v>186</v>
      </c>
      <c r="Q456">
        <v>6.6</v>
      </c>
      <c r="R456" s="78">
        <v>5.0999999999999996</v>
      </c>
    </row>
    <row r="457" spans="1:18" x14ac:dyDescent="0.2">
      <c r="A457" s="104" t="s">
        <v>57</v>
      </c>
      <c r="B457" s="101">
        <v>41059</v>
      </c>
      <c r="C457">
        <v>65000</v>
      </c>
      <c r="D457">
        <v>8.4</v>
      </c>
      <c r="E457">
        <v>52500</v>
      </c>
      <c r="F457">
        <v>53600</v>
      </c>
      <c r="G457">
        <v>53</v>
      </c>
      <c r="H457">
        <v>935</v>
      </c>
      <c r="I457">
        <v>1860</v>
      </c>
      <c r="J457">
        <v>15200</v>
      </c>
      <c r="K457">
        <v>305</v>
      </c>
      <c r="L457">
        <v>271</v>
      </c>
      <c r="M457">
        <v>304</v>
      </c>
      <c r="N457">
        <v>13.1</v>
      </c>
      <c r="O457">
        <v>12660</v>
      </c>
      <c r="P457">
        <v>22500</v>
      </c>
      <c r="Q457">
        <v>58.2</v>
      </c>
      <c r="R457" s="78">
        <v>52.6</v>
      </c>
    </row>
    <row r="458" spans="1:18" x14ac:dyDescent="0.2">
      <c r="A458" s="104" t="s">
        <v>56</v>
      </c>
      <c r="B458" s="101">
        <v>41059</v>
      </c>
      <c r="C458">
        <v>65000</v>
      </c>
      <c r="D458">
        <v>8.1</v>
      </c>
      <c r="E458">
        <v>52700</v>
      </c>
      <c r="F458">
        <v>53700</v>
      </c>
      <c r="G458">
        <v>32</v>
      </c>
      <c r="H458">
        <v>936</v>
      </c>
      <c r="I458">
        <v>1880</v>
      </c>
      <c r="J458">
        <v>15100</v>
      </c>
      <c r="K458">
        <v>298</v>
      </c>
      <c r="L458">
        <v>275</v>
      </c>
      <c r="M458">
        <v>335</v>
      </c>
      <c r="N458" s="92" t="s">
        <v>3</v>
      </c>
      <c r="O458">
        <v>12700</v>
      </c>
      <c r="P458">
        <v>22600</v>
      </c>
      <c r="Q458" s="52">
        <v>50.1</v>
      </c>
      <c r="R458" s="138">
        <v>50</v>
      </c>
    </row>
    <row r="459" spans="1:18" x14ac:dyDescent="0.2">
      <c r="A459" s="104" t="s">
        <v>60</v>
      </c>
      <c r="B459" s="101">
        <v>41059</v>
      </c>
      <c r="C459">
        <v>65200</v>
      </c>
      <c r="D459">
        <v>8.5</v>
      </c>
      <c r="E459">
        <v>52900</v>
      </c>
      <c r="F459">
        <v>53900</v>
      </c>
      <c r="G459">
        <v>30</v>
      </c>
      <c r="H459">
        <v>921</v>
      </c>
      <c r="I459">
        <v>1910</v>
      </c>
      <c r="J459">
        <v>15300</v>
      </c>
      <c r="K459">
        <v>304</v>
      </c>
      <c r="L459">
        <v>271</v>
      </c>
      <c r="M459">
        <v>276</v>
      </c>
      <c r="N459">
        <v>26.7</v>
      </c>
      <c r="O459">
        <v>12700</v>
      </c>
      <c r="P459">
        <v>22600</v>
      </c>
      <c r="Q459" s="52">
        <v>52.4</v>
      </c>
      <c r="R459" s="138">
        <v>50.3</v>
      </c>
    </row>
    <row r="460" spans="1:18" x14ac:dyDescent="0.2">
      <c r="A460" s="104" t="s">
        <v>59</v>
      </c>
      <c r="B460" s="101">
        <v>41059</v>
      </c>
      <c r="C460">
        <v>65300</v>
      </c>
      <c r="D460">
        <v>8.3000000000000007</v>
      </c>
      <c r="E460">
        <v>52900</v>
      </c>
      <c r="F460">
        <v>53500</v>
      </c>
      <c r="G460">
        <v>23</v>
      </c>
      <c r="H460">
        <v>941</v>
      </c>
      <c r="I460">
        <v>1890</v>
      </c>
      <c r="J460">
        <v>15300</v>
      </c>
      <c r="K460">
        <v>301</v>
      </c>
      <c r="L460">
        <v>271</v>
      </c>
      <c r="M460">
        <v>331</v>
      </c>
      <c r="N460" s="92" t="s">
        <v>3</v>
      </c>
      <c r="O460">
        <v>12910</v>
      </c>
      <c r="P460">
        <v>22000</v>
      </c>
      <c r="Q460" s="52">
        <v>51.2</v>
      </c>
      <c r="R460" s="138">
        <v>50.2</v>
      </c>
    </row>
    <row r="461" spans="1:18" x14ac:dyDescent="0.2">
      <c r="A461" s="104" t="s">
        <v>63</v>
      </c>
      <c r="B461" s="101">
        <v>41059</v>
      </c>
      <c r="C461">
        <v>65300</v>
      </c>
      <c r="D461">
        <v>8.4</v>
      </c>
      <c r="E461">
        <v>52700</v>
      </c>
      <c r="F461">
        <v>54100</v>
      </c>
      <c r="G461">
        <v>23</v>
      </c>
      <c r="H461">
        <v>909</v>
      </c>
      <c r="I461">
        <v>1880</v>
      </c>
      <c r="J461">
        <v>15300</v>
      </c>
      <c r="K461">
        <v>298</v>
      </c>
      <c r="L461">
        <v>270</v>
      </c>
      <c r="M461">
        <v>309</v>
      </c>
      <c r="N461">
        <v>10.199999999999999</v>
      </c>
      <c r="O461">
        <v>12600</v>
      </c>
      <c r="P461">
        <v>22900</v>
      </c>
      <c r="Q461" s="52">
        <v>52.1</v>
      </c>
      <c r="R461" s="138">
        <v>50.8</v>
      </c>
    </row>
    <row r="462" spans="1:18" ht="13.5" thickBot="1" x14ac:dyDescent="0.25">
      <c r="A462" s="105" t="s">
        <v>62</v>
      </c>
      <c r="B462" s="213">
        <v>41059</v>
      </c>
      <c r="C462" s="214">
        <v>65400</v>
      </c>
      <c r="D462" s="214">
        <v>8.1999999999999993</v>
      </c>
      <c r="E462" s="214">
        <v>52600</v>
      </c>
      <c r="F462" s="214">
        <v>53700</v>
      </c>
      <c r="G462" s="214">
        <v>25</v>
      </c>
      <c r="H462" s="214">
        <v>909</v>
      </c>
      <c r="I462" s="214">
        <v>1880</v>
      </c>
      <c r="J462" s="214">
        <v>15300</v>
      </c>
      <c r="K462" s="214">
        <v>297</v>
      </c>
      <c r="L462" s="214">
        <v>274</v>
      </c>
      <c r="M462" s="214">
        <v>334</v>
      </c>
      <c r="N462" s="215" t="s">
        <v>3</v>
      </c>
      <c r="O462" s="214">
        <v>12780</v>
      </c>
      <c r="P462" s="214">
        <v>22400</v>
      </c>
      <c r="Q462" s="244">
        <v>52</v>
      </c>
      <c r="R462" s="246">
        <v>52</v>
      </c>
    </row>
    <row r="463" spans="1:18" x14ac:dyDescent="0.2">
      <c r="C463" s="65"/>
      <c r="D463" s="65"/>
      <c r="E463" s="212">
        <f>AVERAGE(E457:E462)</f>
        <v>52716.666666666664</v>
      </c>
      <c r="F463" s="212">
        <f>AVERAGE(F457:F462)</f>
        <v>53750</v>
      </c>
      <c r="G463" s="212">
        <f>AVERAGE(E463:F463)</f>
        <v>53233.333333333328</v>
      </c>
      <c r="H463" s="65"/>
      <c r="I463" s="65"/>
      <c r="J463" s="65"/>
      <c r="K463" s="65"/>
      <c r="L463" s="65"/>
      <c r="M463" s="65"/>
      <c r="N463" s="65"/>
      <c r="O463" s="65"/>
      <c r="P463" s="65"/>
      <c r="Q463" s="65"/>
      <c r="R463" s="65"/>
    </row>
    <row r="464" spans="1:18" ht="13.5" thickBot="1" x14ac:dyDescent="0.25">
      <c r="C464" s="65"/>
      <c r="D464" s="65"/>
      <c r="E464" s="212"/>
      <c r="F464" s="212"/>
      <c r="G464" s="212"/>
      <c r="H464" s="65"/>
      <c r="I464" s="65"/>
      <c r="J464" s="65"/>
      <c r="K464" s="65"/>
      <c r="L464" s="65"/>
      <c r="M464" s="65"/>
      <c r="N464" s="65"/>
      <c r="O464" s="65"/>
      <c r="P464" s="65"/>
      <c r="Q464" s="65"/>
      <c r="R464" s="65"/>
    </row>
    <row r="465" spans="1:18" x14ac:dyDescent="0.2">
      <c r="A465" s="43" t="s">
        <v>79</v>
      </c>
      <c r="B465" s="58"/>
      <c r="C465" s="49" t="s">
        <v>27</v>
      </c>
      <c r="D465" s="49"/>
      <c r="E465" s="49" t="s">
        <v>65</v>
      </c>
      <c r="F465" s="49" t="s">
        <v>65</v>
      </c>
      <c r="G465" s="49" t="s">
        <v>68</v>
      </c>
      <c r="H465" s="49" t="s">
        <v>12</v>
      </c>
      <c r="I465" s="49" t="s">
        <v>31</v>
      </c>
      <c r="J465" s="49" t="s">
        <v>35</v>
      </c>
      <c r="K465" s="49" t="s">
        <v>26</v>
      </c>
      <c r="L465" s="49" t="s">
        <v>163</v>
      </c>
      <c r="M465" s="49" t="s">
        <v>24</v>
      </c>
      <c r="N465" s="49" t="s">
        <v>16</v>
      </c>
      <c r="O465" s="49" t="s">
        <v>53</v>
      </c>
      <c r="P465" s="49" t="s">
        <v>164</v>
      </c>
      <c r="Q465" s="135" t="s">
        <v>111</v>
      </c>
      <c r="R465" s="132" t="s">
        <v>112</v>
      </c>
    </row>
    <row r="466" spans="1:18" ht="13.5" thickBot="1" x14ac:dyDescent="0.25">
      <c r="A466" s="44" t="s">
        <v>49</v>
      </c>
      <c r="B466" s="59" t="s">
        <v>48</v>
      </c>
      <c r="C466" s="51" t="s">
        <v>4</v>
      </c>
      <c r="D466" s="51" t="s">
        <v>43</v>
      </c>
      <c r="E466" s="51" t="s">
        <v>32</v>
      </c>
      <c r="F466" s="51" t="s">
        <v>99</v>
      </c>
      <c r="G466" s="51" t="s">
        <v>32</v>
      </c>
      <c r="H466" s="51" t="s">
        <v>32</v>
      </c>
      <c r="I466" s="51" t="s">
        <v>32</v>
      </c>
      <c r="J466" s="51" t="s">
        <v>32</v>
      </c>
      <c r="K466" s="51" t="s">
        <v>32</v>
      </c>
      <c r="L466" s="51" t="s">
        <v>113</v>
      </c>
      <c r="M466" s="51" t="s">
        <v>113</v>
      </c>
      <c r="N466" s="51" t="s">
        <v>113</v>
      </c>
      <c r="O466" s="51" t="s">
        <v>113</v>
      </c>
      <c r="P466" s="51" t="s">
        <v>113</v>
      </c>
      <c r="Q466" s="134" t="s">
        <v>113</v>
      </c>
      <c r="R466" s="133" t="s">
        <v>113</v>
      </c>
    </row>
    <row r="467" spans="1:18" x14ac:dyDescent="0.2">
      <c r="A467" s="120" t="s">
        <v>7</v>
      </c>
      <c r="B467" s="101">
        <v>41123</v>
      </c>
      <c r="C467">
        <v>2968</v>
      </c>
      <c r="D467">
        <v>7.9</v>
      </c>
      <c r="E467">
        <v>1930</v>
      </c>
      <c r="F467">
        <v>1870</v>
      </c>
      <c r="G467">
        <v>575</v>
      </c>
      <c r="H467">
        <v>146</v>
      </c>
      <c r="I467">
        <v>79.599999999999994</v>
      </c>
      <c r="J467">
        <v>367</v>
      </c>
      <c r="K467">
        <v>14.2</v>
      </c>
      <c r="L467">
        <v>184</v>
      </c>
      <c r="M467">
        <v>224</v>
      </c>
      <c r="N467" s="92" t="s">
        <v>3</v>
      </c>
      <c r="O467">
        <v>641</v>
      </c>
      <c r="P467">
        <v>504</v>
      </c>
      <c r="Q467">
        <v>17.3</v>
      </c>
      <c r="R467" s="122">
        <v>14.7</v>
      </c>
    </row>
    <row r="468" spans="1:18" x14ac:dyDescent="0.2">
      <c r="A468" s="104" t="s">
        <v>36</v>
      </c>
      <c r="B468" s="101">
        <v>41123</v>
      </c>
      <c r="C468">
        <v>2669</v>
      </c>
      <c r="D468">
        <v>7.5</v>
      </c>
      <c r="E468">
        <v>1700</v>
      </c>
      <c r="F468">
        <v>1630</v>
      </c>
      <c r="H468">
        <v>108</v>
      </c>
      <c r="I468">
        <v>41.5</v>
      </c>
      <c r="J468">
        <v>383</v>
      </c>
      <c r="K468">
        <v>17.600000000000001</v>
      </c>
      <c r="L468">
        <v>154</v>
      </c>
      <c r="M468">
        <v>188</v>
      </c>
      <c r="N468" s="92" t="s">
        <v>3</v>
      </c>
      <c r="O468">
        <v>511</v>
      </c>
      <c r="P468">
        <v>471</v>
      </c>
      <c r="Q468">
        <v>35.1</v>
      </c>
      <c r="R468" s="78">
        <v>22.2</v>
      </c>
    </row>
    <row r="469" spans="1:18" x14ac:dyDescent="0.2">
      <c r="A469" s="104" t="s">
        <v>72</v>
      </c>
      <c r="B469" s="101">
        <v>41123</v>
      </c>
      <c r="C469">
        <v>2128</v>
      </c>
      <c r="D469">
        <v>7.8</v>
      </c>
      <c r="E469">
        <v>1410</v>
      </c>
      <c r="F469">
        <v>1280</v>
      </c>
      <c r="G469">
        <v>97</v>
      </c>
      <c r="H469">
        <v>103</v>
      </c>
      <c r="I469">
        <v>32.299999999999997</v>
      </c>
      <c r="J469">
        <v>295</v>
      </c>
      <c r="K469">
        <v>15.1</v>
      </c>
      <c r="L469">
        <v>179</v>
      </c>
      <c r="M469">
        <v>218</v>
      </c>
      <c r="N469" s="92" t="s">
        <v>3</v>
      </c>
      <c r="O469">
        <v>513</v>
      </c>
      <c r="P469">
        <v>213</v>
      </c>
      <c r="Q469">
        <v>16.7</v>
      </c>
      <c r="R469" s="78">
        <v>14.2</v>
      </c>
    </row>
    <row r="470" spans="1:18" x14ac:dyDescent="0.2">
      <c r="A470" s="104" t="s">
        <v>57</v>
      </c>
      <c r="B470" s="101">
        <v>41123</v>
      </c>
      <c r="C470">
        <v>66100</v>
      </c>
      <c r="D470">
        <v>8.4</v>
      </c>
      <c r="E470">
        <v>53200</v>
      </c>
      <c r="F470">
        <v>51900</v>
      </c>
      <c r="G470">
        <v>12</v>
      </c>
      <c r="H470">
        <v>930</v>
      </c>
      <c r="I470">
        <v>1850</v>
      </c>
      <c r="J470">
        <v>15100</v>
      </c>
      <c r="K470">
        <v>290</v>
      </c>
      <c r="L470">
        <v>269</v>
      </c>
      <c r="M470">
        <v>305</v>
      </c>
      <c r="N470">
        <v>11.2</v>
      </c>
      <c r="O470">
        <v>12300</v>
      </c>
      <c r="P470">
        <v>21300</v>
      </c>
      <c r="Q470">
        <v>54.9</v>
      </c>
      <c r="R470" s="138">
        <v>49</v>
      </c>
    </row>
    <row r="471" spans="1:18" x14ac:dyDescent="0.2">
      <c r="A471" s="104" t="s">
        <v>56</v>
      </c>
      <c r="B471" s="101">
        <v>41123</v>
      </c>
      <c r="C471">
        <v>65900</v>
      </c>
      <c r="D471">
        <v>8.1999999999999993</v>
      </c>
      <c r="E471">
        <v>52800</v>
      </c>
      <c r="F471">
        <v>53100</v>
      </c>
      <c r="G471">
        <v>23</v>
      </c>
      <c r="H471">
        <v>942</v>
      </c>
      <c r="I471">
        <v>1880</v>
      </c>
      <c r="J471">
        <v>15200</v>
      </c>
      <c r="K471">
        <v>297</v>
      </c>
      <c r="L471">
        <v>276</v>
      </c>
      <c r="M471">
        <v>336</v>
      </c>
      <c r="N471" s="92" t="s">
        <v>3</v>
      </c>
      <c r="O471">
        <v>13400</v>
      </c>
      <c r="P471">
        <v>21200</v>
      </c>
      <c r="Q471">
        <v>49.5</v>
      </c>
      <c r="R471" s="78">
        <v>46.5</v>
      </c>
    </row>
    <row r="472" spans="1:18" x14ac:dyDescent="0.2">
      <c r="A472" s="104" t="s">
        <v>60</v>
      </c>
      <c r="B472" s="101">
        <v>41123</v>
      </c>
      <c r="C472">
        <v>65700</v>
      </c>
      <c r="D472">
        <v>8.4</v>
      </c>
      <c r="E472">
        <v>53000</v>
      </c>
      <c r="F472">
        <v>53800</v>
      </c>
      <c r="G472">
        <v>17</v>
      </c>
      <c r="H472">
        <v>939</v>
      </c>
      <c r="I472">
        <v>1880</v>
      </c>
      <c r="J472">
        <v>15200</v>
      </c>
      <c r="K472">
        <v>297</v>
      </c>
      <c r="L472">
        <v>268</v>
      </c>
      <c r="M472">
        <v>297</v>
      </c>
      <c r="N472">
        <v>14.6</v>
      </c>
      <c r="O472">
        <v>13700</v>
      </c>
      <c r="P472">
        <v>21600</v>
      </c>
      <c r="Q472">
        <v>49.5</v>
      </c>
      <c r="R472" s="78">
        <v>46.2</v>
      </c>
    </row>
    <row r="473" spans="1:18" x14ac:dyDescent="0.2">
      <c r="A473" s="104" t="s">
        <v>59</v>
      </c>
      <c r="B473" s="101">
        <v>41123</v>
      </c>
      <c r="C473">
        <v>65800</v>
      </c>
      <c r="D473">
        <v>7.8</v>
      </c>
      <c r="E473">
        <v>53200</v>
      </c>
      <c r="F473">
        <v>53500</v>
      </c>
      <c r="G473">
        <v>20</v>
      </c>
      <c r="H473">
        <v>940</v>
      </c>
      <c r="I473">
        <v>1890</v>
      </c>
      <c r="J473">
        <v>15300</v>
      </c>
      <c r="K473">
        <v>300</v>
      </c>
      <c r="L473">
        <v>319</v>
      </c>
      <c r="M473">
        <v>389</v>
      </c>
      <c r="N473" s="92" t="s">
        <v>3</v>
      </c>
      <c r="O473">
        <v>14700</v>
      </c>
      <c r="P473">
        <v>20100</v>
      </c>
      <c r="Q473">
        <v>48.1</v>
      </c>
      <c r="R473" s="78">
        <v>46.6</v>
      </c>
    </row>
    <row r="474" spans="1:18" x14ac:dyDescent="0.2">
      <c r="A474" s="104" t="s">
        <v>63</v>
      </c>
      <c r="B474" s="101">
        <v>41123</v>
      </c>
      <c r="C474">
        <v>66000</v>
      </c>
      <c r="D474">
        <v>8.5</v>
      </c>
      <c r="E474">
        <v>53000</v>
      </c>
      <c r="F474">
        <v>53600</v>
      </c>
      <c r="G474">
        <v>16</v>
      </c>
      <c r="H474">
        <v>936</v>
      </c>
      <c r="I474">
        <v>1890</v>
      </c>
      <c r="J474">
        <v>15100</v>
      </c>
      <c r="K474">
        <v>299</v>
      </c>
      <c r="L474">
        <v>270</v>
      </c>
      <c r="M474">
        <v>277</v>
      </c>
      <c r="N474">
        <v>25.8</v>
      </c>
      <c r="O474">
        <v>14200</v>
      </c>
      <c r="P474">
        <v>21100</v>
      </c>
      <c r="Q474">
        <v>50.8</v>
      </c>
      <c r="R474" s="138">
        <v>47</v>
      </c>
    </row>
    <row r="475" spans="1:18" ht="13.5" thickBot="1" x14ac:dyDescent="0.25">
      <c r="A475" s="105" t="s">
        <v>62</v>
      </c>
      <c r="B475" s="213">
        <v>41123</v>
      </c>
      <c r="C475" s="214">
        <v>66100</v>
      </c>
      <c r="D475" s="244">
        <v>8</v>
      </c>
      <c r="E475" s="214">
        <v>53400</v>
      </c>
      <c r="F475" s="214">
        <v>51100</v>
      </c>
      <c r="G475" s="214">
        <v>12</v>
      </c>
      <c r="H475" s="214">
        <v>925</v>
      </c>
      <c r="I475" s="214">
        <v>1900</v>
      </c>
      <c r="J475" s="214">
        <v>15200</v>
      </c>
      <c r="K475" s="214">
        <v>301</v>
      </c>
      <c r="L475" s="214">
        <v>318</v>
      </c>
      <c r="M475" s="214">
        <v>388</v>
      </c>
      <c r="N475" s="215" t="s">
        <v>3</v>
      </c>
      <c r="O475" s="214">
        <v>9820</v>
      </c>
      <c r="P475" s="214">
        <v>22800</v>
      </c>
      <c r="Q475" s="214">
        <v>51.2</v>
      </c>
      <c r="R475" s="216">
        <v>45.9</v>
      </c>
    </row>
    <row r="476" spans="1:18" x14ac:dyDescent="0.2">
      <c r="C476" s="65"/>
      <c r="D476" s="65"/>
      <c r="E476" s="212">
        <f>AVERAGE(E470:E475)</f>
        <v>53100</v>
      </c>
      <c r="F476" s="212">
        <f>AVERAGE(F470:F475)</f>
        <v>52833.333333333336</v>
      </c>
      <c r="G476" s="212">
        <f>AVERAGE(E476:F476)</f>
        <v>52966.666666666672</v>
      </c>
      <c r="H476" s="65"/>
      <c r="I476" s="65"/>
      <c r="J476" s="65"/>
      <c r="K476" s="65"/>
      <c r="L476" s="65"/>
      <c r="M476" s="65"/>
      <c r="N476" s="65"/>
      <c r="O476" s="65"/>
      <c r="P476" s="65"/>
      <c r="Q476" s="65"/>
      <c r="R476" s="65"/>
    </row>
    <row r="477" spans="1:18" ht="13.5" thickBot="1" x14ac:dyDescent="0.25"/>
    <row r="478" spans="1:18" x14ac:dyDescent="0.2">
      <c r="A478" s="43" t="s">
        <v>79</v>
      </c>
      <c r="B478" s="58"/>
      <c r="C478" s="49" t="s">
        <v>27</v>
      </c>
      <c r="D478" s="49"/>
      <c r="E478" s="49" t="s">
        <v>65</v>
      </c>
      <c r="F478" s="49" t="s">
        <v>65</v>
      </c>
      <c r="G478" s="49" t="s">
        <v>68</v>
      </c>
      <c r="H478" s="49" t="s">
        <v>12</v>
      </c>
      <c r="I478" s="49" t="s">
        <v>31</v>
      </c>
      <c r="J478" s="49" t="s">
        <v>35</v>
      </c>
      <c r="K478" s="49" t="s">
        <v>26</v>
      </c>
      <c r="L478" s="49" t="s">
        <v>163</v>
      </c>
      <c r="M478" s="49" t="s">
        <v>24</v>
      </c>
      <c r="N478" s="49" t="s">
        <v>16</v>
      </c>
      <c r="O478" s="49" t="s">
        <v>53</v>
      </c>
      <c r="P478" s="49" t="s">
        <v>164</v>
      </c>
      <c r="Q478" s="135" t="s">
        <v>111</v>
      </c>
      <c r="R478" s="132" t="s">
        <v>112</v>
      </c>
    </row>
    <row r="479" spans="1:18" ht="13.5" thickBot="1" x14ac:dyDescent="0.25">
      <c r="A479" s="44" t="s">
        <v>49</v>
      </c>
      <c r="B479" s="59" t="s">
        <v>48</v>
      </c>
      <c r="C479" s="51" t="s">
        <v>4</v>
      </c>
      <c r="D479" s="51" t="s">
        <v>43</v>
      </c>
      <c r="E479" s="51" t="s">
        <v>32</v>
      </c>
      <c r="F479" s="51" t="s">
        <v>99</v>
      </c>
      <c r="G479" s="51" t="s">
        <v>32</v>
      </c>
      <c r="H479" s="51" t="s">
        <v>32</v>
      </c>
      <c r="I479" s="51" t="s">
        <v>32</v>
      </c>
      <c r="J479" s="51" t="s">
        <v>32</v>
      </c>
      <c r="K479" s="51" t="s">
        <v>32</v>
      </c>
      <c r="L479" s="51" t="s">
        <v>113</v>
      </c>
      <c r="M479" s="51" t="s">
        <v>113</v>
      </c>
      <c r="N479" s="51" t="s">
        <v>113</v>
      </c>
      <c r="O479" s="51" t="s">
        <v>113</v>
      </c>
      <c r="P479" s="51" t="s">
        <v>113</v>
      </c>
      <c r="Q479" s="134" t="s">
        <v>113</v>
      </c>
      <c r="R479" s="133" t="s">
        <v>113</v>
      </c>
    </row>
    <row r="480" spans="1:18" x14ac:dyDescent="0.2">
      <c r="A480" s="120" t="s">
        <v>7</v>
      </c>
      <c r="B480" s="101">
        <v>41233</v>
      </c>
      <c r="C480">
        <v>3182</v>
      </c>
      <c r="D480" s="52">
        <v>8</v>
      </c>
      <c r="E480">
        <v>3420</v>
      </c>
      <c r="F480">
        <v>2090</v>
      </c>
      <c r="G480">
        <v>200</v>
      </c>
      <c r="H480">
        <v>162</v>
      </c>
      <c r="I480">
        <v>128</v>
      </c>
      <c r="J480">
        <v>395</v>
      </c>
      <c r="K480" s="52">
        <v>5</v>
      </c>
      <c r="L480">
        <v>228</v>
      </c>
      <c r="M480">
        <v>278</v>
      </c>
      <c r="N480" s="92" t="s">
        <v>3</v>
      </c>
      <c r="O480">
        <v>776</v>
      </c>
      <c r="P480">
        <v>480</v>
      </c>
      <c r="Q480">
        <v>7.3</v>
      </c>
      <c r="R480" s="122">
        <v>5.7</v>
      </c>
    </row>
    <row r="481" spans="1:18" x14ac:dyDescent="0.2">
      <c r="A481" s="104" t="s">
        <v>36</v>
      </c>
      <c r="B481" s="101">
        <v>41233</v>
      </c>
      <c r="C481">
        <v>4230</v>
      </c>
      <c r="D481" s="52" t="s">
        <v>178</v>
      </c>
      <c r="E481">
        <v>2390</v>
      </c>
      <c r="F481">
        <v>2800</v>
      </c>
      <c r="G481">
        <v>68</v>
      </c>
      <c r="H481">
        <v>193</v>
      </c>
      <c r="I481">
        <v>140</v>
      </c>
      <c r="J481">
        <v>622</v>
      </c>
      <c r="K481" s="52">
        <v>13.1</v>
      </c>
      <c r="L481">
        <v>241</v>
      </c>
      <c r="M481">
        <v>294</v>
      </c>
      <c r="N481" s="92" t="s">
        <v>3</v>
      </c>
      <c r="O481">
        <v>797</v>
      </c>
      <c r="P481">
        <v>886</v>
      </c>
      <c r="Q481">
        <v>8.1999999999999993</v>
      </c>
      <c r="R481" s="78">
        <v>6.2</v>
      </c>
    </row>
    <row r="482" spans="1:18" x14ac:dyDescent="0.2">
      <c r="A482" s="104" t="s">
        <v>72</v>
      </c>
      <c r="B482" s="101">
        <v>41233</v>
      </c>
      <c r="C482">
        <v>1684</v>
      </c>
      <c r="D482" s="52">
        <v>7.9</v>
      </c>
      <c r="F482">
        <v>1000</v>
      </c>
      <c r="G482">
        <v>35</v>
      </c>
      <c r="H482">
        <v>97.2</v>
      </c>
      <c r="I482">
        <v>27.1</v>
      </c>
      <c r="J482">
        <v>213</v>
      </c>
      <c r="K482" s="52">
        <v>12</v>
      </c>
      <c r="L482">
        <v>173</v>
      </c>
      <c r="M482">
        <v>211</v>
      </c>
      <c r="N482" s="92" t="s">
        <v>3</v>
      </c>
      <c r="O482">
        <v>371</v>
      </c>
      <c r="P482">
        <v>177</v>
      </c>
      <c r="Q482">
        <v>9.8000000000000007</v>
      </c>
      <c r="R482" s="78">
        <v>6.2</v>
      </c>
    </row>
    <row r="483" spans="1:18" x14ac:dyDescent="0.2">
      <c r="A483" s="104" t="s">
        <v>57</v>
      </c>
      <c r="B483" s="101">
        <v>41232</v>
      </c>
      <c r="C483">
        <v>66500</v>
      </c>
      <c r="D483" s="52">
        <v>8.1999999999999993</v>
      </c>
      <c r="F483">
        <v>55100</v>
      </c>
      <c r="G483">
        <v>18</v>
      </c>
      <c r="H483">
        <v>972</v>
      </c>
      <c r="I483">
        <v>1870</v>
      </c>
      <c r="J483">
        <v>15600</v>
      </c>
      <c r="K483">
        <v>318</v>
      </c>
      <c r="L483">
        <v>276</v>
      </c>
      <c r="M483">
        <v>337</v>
      </c>
      <c r="N483" s="92" t="s">
        <v>3</v>
      </c>
      <c r="O483">
        <v>13200</v>
      </c>
      <c r="P483">
        <v>23000</v>
      </c>
      <c r="Q483">
        <v>56.1</v>
      </c>
      <c r="R483" s="138">
        <v>52.8</v>
      </c>
    </row>
    <row r="484" spans="1:18" x14ac:dyDescent="0.2">
      <c r="A484" s="104" t="s">
        <v>56</v>
      </c>
      <c r="B484" s="101">
        <v>41232</v>
      </c>
      <c r="C484">
        <v>66800</v>
      </c>
      <c r="D484" s="52">
        <v>8.1999999999999993</v>
      </c>
      <c r="F484">
        <v>54400</v>
      </c>
      <c r="G484">
        <v>27</v>
      </c>
      <c r="H484">
        <v>934</v>
      </c>
      <c r="I484">
        <v>1840</v>
      </c>
      <c r="J484">
        <v>15500</v>
      </c>
      <c r="K484">
        <v>308</v>
      </c>
      <c r="L484">
        <v>276</v>
      </c>
      <c r="M484">
        <v>337</v>
      </c>
      <c r="N484" s="92" t="s">
        <v>3</v>
      </c>
      <c r="O484">
        <v>13000</v>
      </c>
      <c r="P484">
        <v>22600</v>
      </c>
      <c r="Q484">
        <v>56.7</v>
      </c>
      <c r="R484" s="78">
        <v>53.1</v>
      </c>
    </row>
    <row r="485" spans="1:18" x14ac:dyDescent="0.2">
      <c r="A485" s="104" t="s">
        <v>60</v>
      </c>
      <c r="B485" s="101">
        <v>41232</v>
      </c>
      <c r="C485">
        <v>66700</v>
      </c>
      <c r="D485" s="52">
        <v>8.1999999999999993</v>
      </c>
      <c r="E485">
        <v>54900</v>
      </c>
      <c r="F485">
        <v>54200</v>
      </c>
      <c r="G485">
        <v>20</v>
      </c>
      <c r="H485">
        <v>940</v>
      </c>
      <c r="I485">
        <v>1840</v>
      </c>
      <c r="J485">
        <v>15400</v>
      </c>
      <c r="K485">
        <v>320</v>
      </c>
      <c r="L485">
        <v>276</v>
      </c>
      <c r="M485">
        <v>337</v>
      </c>
      <c r="N485" s="92" t="s">
        <v>3</v>
      </c>
      <c r="O485">
        <v>13000</v>
      </c>
      <c r="P485">
        <v>22500</v>
      </c>
      <c r="Q485">
        <v>53.8</v>
      </c>
      <c r="R485" s="78">
        <v>53.3</v>
      </c>
    </row>
    <row r="486" spans="1:18" x14ac:dyDescent="0.2">
      <c r="A486" s="104" t="s">
        <v>59</v>
      </c>
      <c r="B486" s="101">
        <v>41232</v>
      </c>
      <c r="C486">
        <v>66900</v>
      </c>
      <c r="D486" s="52">
        <v>8.1999999999999993</v>
      </c>
      <c r="E486">
        <v>55100</v>
      </c>
      <c r="F486">
        <v>54700</v>
      </c>
      <c r="G486">
        <v>22</v>
      </c>
      <c r="H486">
        <v>927</v>
      </c>
      <c r="I486">
        <v>1860</v>
      </c>
      <c r="J486">
        <v>15600</v>
      </c>
      <c r="K486">
        <v>305</v>
      </c>
      <c r="L486">
        <v>276</v>
      </c>
      <c r="M486">
        <v>337</v>
      </c>
      <c r="N486" s="92" t="s">
        <v>3</v>
      </c>
      <c r="O486">
        <v>13100</v>
      </c>
      <c r="P486">
        <v>22700</v>
      </c>
      <c r="Q486">
        <v>54.2</v>
      </c>
      <c r="R486" s="78">
        <v>52.3</v>
      </c>
    </row>
    <row r="487" spans="1:18" x14ac:dyDescent="0.2">
      <c r="A487" s="104" t="s">
        <v>63</v>
      </c>
      <c r="B487" s="101">
        <v>41232</v>
      </c>
      <c r="C487">
        <v>66900</v>
      </c>
      <c r="D487" s="52">
        <v>8.1999999999999993</v>
      </c>
      <c r="E487">
        <v>55700</v>
      </c>
      <c r="F487">
        <v>54400</v>
      </c>
      <c r="G487">
        <v>19</v>
      </c>
      <c r="H487">
        <v>934</v>
      </c>
      <c r="I487">
        <v>1830</v>
      </c>
      <c r="J487">
        <v>15500</v>
      </c>
      <c r="K487">
        <v>304</v>
      </c>
      <c r="L487">
        <v>276</v>
      </c>
      <c r="M487">
        <v>337</v>
      </c>
      <c r="N487" s="92" t="s">
        <v>3</v>
      </c>
      <c r="O487">
        <v>13000</v>
      </c>
      <c r="P487">
        <v>22700</v>
      </c>
      <c r="Q487">
        <v>54.9</v>
      </c>
      <c r="R487" s="138">
        <v>52.4</v>
      </c>
    </row>
    <row r="488" spans="1:18" ht="13.5" thickBot="1" x14ac:dyDescent="0.25">
      <c r="A488" s="105" t="s">
        <v>62</v>
      </c>
      <c r="B488" s="213">
        <v>41232</v>
      </c>
      <c r="C488" s="214">
        <v>66900</v>
      </c>
      <c r="D488" s="244">
        <v>8.1999999999999993</v>
      </c>
      <c r="E488" s="214">
        <v>55000</v>
      </c>
      <c r="F488" s="214">
        <v>54200</v>
      </c>
      <c r="G488" s="214">
        <v>21</v>
      </c>
      <c r="H488" s="214">
        <v>934</v>
      </c>
      <c r="I488" s="214">
        <v>1830</v>
      </c>
      <c r="J488" s="214">
        <v>15500</v>
      </c>
      <c r="K488" s="214">
        <v>309</v>
      </c>
      <c r="L488" s="214">
        <v>276</v>
      </c>
      <c r="M488" s="214">
        <v>337</v>
      </c>
      <c r="N488" s="215" t="s">
        <v>3</v>
      </c>
      <c r="O488" s="214">
        <v>12900</v>
      </c>
      <c r="P488" s="214">
        <v>22600</v>
      </c>
      <c r="Q488" s="214">
        <v>55.6</v>
      </c>
      <c r="R488" s="216">
        <v>52.6</v>
      </c>
    </row>
    <row r="489" spans="1:18" x14ac:dyDescent="0.2">
      <c r="C489" s="65"/>
      <c r="D489" s="65"/>
      <c r="E489" s="212">
        <f>AVERAGE(E485:E488)</f>
        <v>55175</v>
      </c>
      <c r="F489" s="212">
        <f>AVERAGE(F483:F488)</f>
        <v>54500</v>
      </c>
      <c r="G489" s="212">
        <f>AVERAGE(E489:F489)</f>
        <v>54837.5</v>
      </c>
      <c r="H489" s="65"/>
      <c r="I489" s="65"/>
      <c r="J489" s="65"/>
      <c r="K489" s="65"/>
      <c r="L489" s="65"/>
      <c r="M489" s="65"/>
      <c r="N489" s="65"/>
      <c r="O489" s="65"/>
      <c r="P489" s="65"/>
      <c r="Q489" s="65"/>
      <c r="R489" s="65"/>
    </row>
    <row r="490" spans="1:18" ht="13.5" thickBot="1" x14ac:dyDescent="0.25"/>
    <row r="491" spans="1:18" x14ac:dyDescent="0.2">
      <c r="A491" s="43" t="s">
        <v>79</v>
      </c>
      <c r="B491" s="58"/>
      <c r="C491" s="49" t="s">
        <v>27</v>
      </c>
      <c r="D491" s="49"/>
      <c r="E491" s="49" t="s">
        <v>65</v>
      </c>
      <c r="F491" s="49" t="s">
        <v>65</v>
      </c>
      <c r="G491" s="49" t="s">
        <v>68</v>
      </c>
      <c r="H491" s="49" t="s">
        <v>12</v>
      </c>
      <c r="I491" s="49" t="s">
        <v>31</v>
      </c>
      <c r="J491" s="49" t="s">
        <v>35</v>
      </c>
      <c r="K491" s="49" t="s">
        <v>26</v>
      </c>
      <c r="L491" s="49" t="s">
        <v>163</v>
      </c>
      <c r="M491" s="49" t="s">
        <v>24</v>
      </c>
      <c r="N491" s="49" t="s">
        <v>16</v>
      </c>
      <c r="O491" s="49" t="s">
        <v>53</v>
      </c>
      <c r="P491" s="49" t="s">
        <v>164</v>
      </c>
      <c r="Q491" s="135" t="s">
        <v>111</v>
      </c>
      <c r="R491" s="132" t="s">
        <v>112</v>
      </c>
    </row>
    <row r="492" spans="1:18" ht="13.5" thickBot="1" x14ac:dyDescent="0.25">
      <c r="A492" s="44" t="s">
        <v>49</v>
      </c>
      <c r="B492" s="59" t="s">
        <v>48</v>
      </c>
      <c r="C492" s="51" t="s">
        <v>4</v>
      </c>
      <c r="D492" s="51" t="s">
        <v>43</v>
      </c>
      <c r="E492" s="51" t="s">
        <v>32</v>
      </c>
      <c r="F492" s="51" t="s">
        <v>99</v>
      </c>
      <c r="G492" s="51" t="s">
        <v>32</v>
      </c>
      <c r="H492" s="51" t="s">
        <v>32</v>
      </c>
      <c r="I492" s="51" t="s">
        <v>32</v>
      </c>
      <c r="J492" s="51" t="s">
        <v>32</v>
      </c>
      <c r="K492" s="51" t="s">
        <v>32</v>
      </c>
      <c r="L492" s="51" t="s">
        <v>113</v>
      </c>
      <c r="M492" s="51" t="s">
        <v>113</v>
      </c>
      <c r="N492" s="51" t="s">
        <v>113</v>
      </c>
      <c r="O492" s="51" t="s">
        <v>113</v>
      </c>
      <c r="P492" s="51" t="s">
        <v>113</v>
      </c>
      <c r="Q492" s="134" t="s">
        <v>113</v>
      </c>
      <c r="R492" s="133" t="s">
        <v>113</v>
      </c>
    </row>
    <row r="493" spans="1:18" x14ac:dyDescent="0.2">
      <c r="A493" s="120" t="s">
        <v>7</v>
      </c>
      <c r="B493" s="101">
        <v>41329</v>
      </c>
      <c r="C493">
        <v>3083</v>
      </c>
      <c r="D493" s="52">
        <v>8</v>
      </c>
      <c r="E493">
        <v>1790</v>
      </c>
      <c r="F493">
        <v>1950</v>
      </c>
      <c r="G493">
        <v>166</v>
      </c>
      <c r="H493">
        <v>165</v>
      </c>
      <c r="I493">
        <v>85</v>
      </c>
      <c r="J493">
        <v>376</v>
      </c>
      <c r="K493">
        <v>0.6</v>
      </c>
      <c r="L493">
        <v>213</v>
      </c>
      <c r="M493">
        <v>260</v>
      </c>
      <c r="N493" s="92" t="s">
        <v>3</v>
      </c>
      <c r="O493">
        <v>720</v>
      </c>
      <c r="P493">
        <v>476</v>
      </c>
      <c r="Q493">
        <v>7.2</v>
      </c>
      <c r="R493" s="245">
        <v>7</v>
      </c>
    </row>
    <row r="494" spans="1:18" x14ac:dyDescent="0.2">
      <c r="A494" s="104" t="s">
        <v>36</v>
      </c>
      <c r="B494" s="101">
        <v>41329</v>
      </c>
      <c r="C494">
        <v>4100</v>
      </c>
      <c r="D494">
        <v>7.8</v>
      </c>
      <c r="E494">
        <v>2760</v>
      </c>
      <c r="F494">
        <v>2540</v>
      </c>
      <c r="G494">
        <v>153</v>
      </c>
      <c r="H494">
        <v>176</v>
      </c>
      <c r="I494">
        <v>88.2</v>
      </c>
      <c r="J494">
        <v>583</v>
      </c>
      <c r="K494">
        <v>12.8</v>
      </c>
      <c r="L494">
        <v>227</v>
      </c>
      <c r="M494">
        <v>277</v>
      </c>
      <c r="N494" s="92" t="s">
        <v>3</v>
      </c>
      <c r="O494">
        <v>718</v>
      </c>
      <c r="P494">
        <v>823</v>
      </c>
      <c r="Q494" s="52">
        <v>7</v>
      </c>
      <c r="R494" s="78">
        <v>6.7</v>
      </c>
    </row>
    <row r="495" spans="1:18" x14ac:dyDescent="0.2">
      <c r="A495" s="104" t="s">
        <v>72</v>
      </c>
      <c r="B495" s="101">
        <v>41329</v>
      </c>
      <c r="C495">
        <v>1701</v>
      </c>
      <c r="D495">
        <v>7.9</v>
      </c>
      <c r="E495">
        <v>1120</v>
      </c>
      <c r="F495">
        <v>1010</v>
      </c>
      <c r="G495">
        <v>39</v>
      </c>
      <c r="H495" s="52">
        <v>94</v>
      </c>
      <c r="I495">
        <v>26.5</v>
      </c>
      <c r="J495">
        <v>212</v>
      </c>
      <c r="K495" s="52">
        <v>12</v>
      </c>
      <c r="L495">
        <v>173</v>
      </c>
      <c r="M495">
        <v>211</v>
      </c>
      <c r="N495" s="92" t="s">
        <v>3</v>
      </c>
      <c r="O495">
        <v>379</v>
      </c>
      <c r="P495">
        <v>176</v>
      </c>
      <c r="Q495">
        <v>5.6</v>
      </c>
      <c r="R495" s="78">
        <v>5.6</v>
      </c>
    </row>
    <row r="496" spans="1:18" x14ac:dyDescent="0.2">
      <c r="A496" s="104" t="s">
        <v>57</v>
      </c>
      <c r="B496" s="101">
        <v>41330</v>
      </c>
      <c r="C496">
        <v>66000</v>
      </c>
      <c r="D496">
        <v>8.1</v>
      </c>
      <c r="E496">
        <v>53600</v>
      </c>
      <c r="F496">
        <v>52800</v>
      </c>
      <c r="G496">
        <v>23</v>
      </c>
      <c r="H496">
        <v>909</v>
      </c>
      <c r="I496">
        <v>2130</v>
      </c>
      <c r="J496">
        <v>14500</v>
      </c>
      <c r="K496">
        <v>285</v>
      </c>
      <c r="L496">
        <v>267</v>
      </c>
      <c r="M496">
        <v>326</v>
      </c>
      <c r="N496" s="92" t="s">
        <v>3</v>
      </c>
      <c r="O496">
        <v>13000</v>
      </c>
      <c r="P496">
        <v>21800</v>
      </c>
      <c r="Q496">
        <v>45.9</v>
      </c>
      <c r="R496" s="78">
        <v>45.5</v>
      </c>
    </row>
    <row r="497" spans="1:18" x14ac:dyDescent="0.2">
      <c r="A497" s="104" t="s">
        <v>56</v>
      </c>
      <c r="B497" s="101">
        <v>41330</v>
      </c>
      <c r="C497">
        <v>66600</v>
      </c>
      <c r="D497">
        <v>8.1</v>
      </c>
      <c r="E497">
        <v>53600</v>
      </c>
      <c r="F497">
        <v>53000</v>
      </c>
      <c r="G497">
        <v>32</v>
      </c>
      <c r="H497">
        <v>905</v>
      </c>
      <c r="I497">
        <v>2170</v>
      </c>
      <c r="J497">
        <v>14800</v>
      </c>
      <c r="K497">
        <v>287</v>
      </c>
      <c r="L497">
        <v>273</v>
      </c>
      <c r="M497">
        <v>333</v>
      </c>
      <c r="N497" s="92" t="s">
        <v>3</v>
      </c>
      <c r="O497">
        <v>12900</v>
      </c>
      <c r="P497">
        <v>21800</v>
      </c>
      <c r="Q497">
        <v>46.4</v>
      </c>
      <c r="R497" s="78">
        <v>45.9</v>
      </c>
    </row>
    <row r="498" spans="1:18" x14ac:dyDescent="0.2">
      <c r="A498" s="104" t="s">
        <v>60</v>
      </c>
      <c r="B498" s="101">
        <v>41330</v>
      </c>
      <c r="C498">
        <v>66200</v>
      </c>
      <c r="D498">
        <v>8.1999999999999993</v>
      </c>
      <c r="E498">
        <v>52700</v>
      </c>
      <c r="F498">
        <v>52200</v>
      </c>
      <c r="G498">
        <v>27</v>
      </c>
      <c r="H498">
        <v>888</v>
      </c>
      <c r="I498">
        <v>2180</v>
      </c>
      <c r="J498">
        <v>14600</v>
      </c>
      <c r="K498">
        <v>289</v>
      </c>
      <c r="L498">
        <v>267</v>
      </c>
      <c r="M498">
        <v>326</v>
      </c>
      <c r="N498" s="92" t="s">
        <v>3</v>
      </c>
      <c r="O498">
        <v>12700</v>
      </c>
      <c r="P498">
        <v>21400</v>
      </c>
      <c r="Q498">
        <v>46.1</v>
      </c>
      <c r="R498" s="78">
        <v>44.2</v>
      </c>
    </row>
    <row r="499" spans="1:18" x14ac:dyDescent="0.2">
      <c r="A499" s="104" t="s">
        <v>59</v>
      </c>
      <c r="B499" s="101">
        <v>41330</v>
      </c>
      <c r="C499">
        <v>66400</v>
      </c>
      <c r="D499">
        <v>8.1</v>
      </c>
      <c r="E499">
        <v>52700</v>
      </c>
      <c r="F499">
        <v>53100</v>
      </c>
      <c r="G499">
        <v>26</v>
      </c>
      <c r="H499">
        <v>899</v>
      </c>
      <c r="I499">
        <v>2300</v>
      </c>
      <c r="J499">
        <v>14800</v>
      </c>
      <c r="K499">
        <v>293</v>
      </c>
      <c r="L499">
        <v>267</v>
      </c>
      <c r="M499">
        <v>326</v>
      </c>
      <c r="N499" s="92" t="s">
        <v>3</v>
      </c>
      <c r="O499">
        <v>12900</v>
      </c>
      <c r="P499">
        <v>21700</v>
      </c>
      <c r="Q499">
        <v>45.2</v>
      </c>
      <c r="R499" s="78">
        <v>44.6</v>
      </c>
    </row>
    <row r="500" spans="1:18" x14ac:dyDescent="0.2">
      <c r="A500" s="104" t="s">
        <v>63</v>
      </c>
      <c r="B500" s="101">
        <v>41330</v>
      </c>
      <c r="C500">
        <v>66000</v>
      </c>
      <c r="D500">
        <v>8.1</v>
      </c>
      <c r="E500">
        <v>57700</v>
      </c>
      <c r="F500">
        <v>52600</v>
      </c>
      <c r="G500">
        <v>16</v>
      </c>
      <c r="H500">
        <v>891</v>
      </c>
      <c r="I500">
        <v>2390</v>
      </c>
      <c r="J500">
        <v>14200</v>
      </c>
      <c r="K500">
        <v>294</v>
      </c>
      <c r="L500">
        <v>264</v>
      </c>
      <c r="M500">
        <v>322</v>
      </c>
      <c r="N500" s="92" t="s">
        <v>3</v>
      </c>
      <c r="O500">
        <v>13000</v>
      </c>
      <c r="P500">
        <v>21700</v>
      </c>
      <c r="Q500">
        <v>45.9</v>
      </c>
      <c r="R500" s="78">
        <v>44.3</v>
      </c>
    </row>
    <row r="501" spans="1:18" ht="13.5" thickBot="1" x14ac:dyDescent="0.25">
      <c r="A501" s="105" t="s">
        <v>62</v>
      </c>
      <c r="B501" s="213">
        <v>41330</v>
      </c>
      <c r="C501" s="214">
        <v>66000</v>
      </c>
      <c r="D501" s="214">
        <v>8.1</v>
      </c>
      <c r="E501" s="214">
        <v>52300</v>
      </c>
      <c r="F501" s="214">
        <v>52600</v>
      </c>
      <c r="G501" s="214">
        <v>28</v>
      </c>
      <c r="H501" s="214">
        <v>891</v>
      </c>
      <c r="I501" s="214">
        <v>2210</v>
      </c>
      <c r="J501" s="214">
        <v>14300</v>
      </c>
      <c r="K501" s="214">
        <v>293</v>
      </c>
      <c r="L501" s="214">
        <v>262</v>
      </c>
      <c r="M501" s="214">
        <v>319</v>
      </c>
      <c r="N501" s="215" t="s">
        <v>3</v>
      </c>
      <c r="O501" s="214">
        <v>12900</v>
      </c>
      <c r="P501" s="214">
        <v>21800</v>
      </c>
      <c r="Q501" s="214">
        <v>46.3</v>
      </c>
      <c r="R501" s="216">
        <v>44.9</v>
      </c>
    </row>
    <row r="502" spans="1:18" x14ac:dyDescent="0.2">
      <c r="C502" s="65"/>
      <c r="D502" s="65"/>
      <c r="E502" s="212">
        <f>AVERAGE(E496:E501)</f>
        <v>53766.666666666664</v>
      </c>
      <c r="F502" s="212">
        <f>AVERAGE(F496:F501)</f>
        <v>52716.666666666664</v>
      </c>
      <c r="G502" s="212">
        <f>AVERAGE(E502:F502)</f>
        <v>53241.666666666664</v>
      </c>
      <c r="H502" s="65"/>
      <c r="I502" s="65"/>
      <c r="J502" s="65"/>
      <c r="K502" s="65"/>
      <c r="L502" s="65"/>
      <c r="M502" s="65"/>
      <c r="N502" s="65"/>
      <c r="O502" s="65"/>
      <c r="P502" s="65"/>
      <c r="Q502" s="65"/>
      <c r="R502" s="65"/>
    </row>
    <row r="503" spans="1:18" ht="13.5" thickBot="1" x14ac:dyDescent="0.25">
      <c r="C503" s="65"/>
      <c r="D503" s="65"/>
      <c r="E503" s="212"/>
      <c r="F503" s="212"/>
      <c r="G503" s="212"/>
      <c r="H503" s="65"/>
      <c r="I503" s="65"/>
      <c r="J503" s="65"/>
      <c r="K503" s="65"/>
      <c r="L503" s="65"/>
      <c r="M503" s="65"/>
      <c r="N503" s="65"/>
      <c r="O503" s="65"/>
      <c r="P503" s="65"/>
      <c r="Q503" s="65"/>
      <c r="R503" s="65"/>
    </row>
    <row r="504" spans="1:18" x14ac:dyDescent="0.2">
      <c r="A504" s="43" t="s">
        <v>79</v>
      </c>
      <c r="B504" s="58"/>
      <c r="C504" s="49" t="s">
        <v>27</v>
      </c>
      <c r="D504" s="49"/>
      <c r="E504" s="49" t="s">
        <v>65</v>
      </c>
      <c r="F504" s="49" t="s">
        <v>65</v>
      </c>
      <c r="G504" s="49" t="s">
        <v>68</v>
      </c>
      <c r="H504" s="49" t="s">
        <v>12</v>
      </c>
      <c r="I504" s="49" t="s">
        <v>31</v>
      </c>
      <c r="J504" s="49" t="s">
        <v>35</v>
      </c>
      <c r="K504" s="49" t="s">
        <v>26</v>
      </c>
      <c r="L504" s="49" t="s">
        <v>163</v>
      </c>
      <c r="M504" s="49" t="s">
        <v>24</v>
      </c>
      <c r="N504" s="49" t="s">
        <v>16</v>
      </c>
      <c r="O504" s="49" t="s">
        <v>53</v>
      </c>
      <c r="P504" s="49" t="s">
        <v>164</v>
      </c>
      <c r="Q504" s="135" t="s">
        <v>111</v>
      </c>
      <c r="R504" s="132" t="s">
        <v>112</v>
      </c>
    </row>
    <row r="505" spans="1:18" ht="13.5" thickBot="1" x14ac:dyDescent="0.25">
      <c r="A505" s="44" t="s">
        <v>49</v>
      </c>
      <c r="B505" s="274" t="s">
        <v>48</v>
      </c>
      <c r="C505" s="273" t="s">
        <v>4</v>
      </c>
      <c r="D505" s="273" t="s">
        <v>43</v>
      </c>
      <c r="E505" s="273" t="s">
        <v>32</v>
      </c>
      <c r="F505" s="273" t="s">
        <v>99</v>
      </c>
      <c r="G505" s="273" t="s">
        <v>32</v>
      </c>
      <c r="H505" s="273" t="s">
        <v>32</v>
      </c>
      <c r="I505" s="273" t="s">
        <v>32</v>
      </c>
      <c r="J505" s="273" t="s">
        <v>32</v>
      </c>
      <c r="K505" s="273" t="s">
        <v>32</v>
      </c>
      <c r="L505" s="273" t="s">
        <v>113</v>
      </c>
      <c r="M505" s="273" t="s">
        <v>113</v>
      </c>
      <c r="N505" s="273" t="s">
        <v>113</v>
      </c>
      <c r="O505" s="273" t="s">
        <v>113</v>
      </c>
      <c r="P505" s="273" t="s">
        <v>113</v>
      </c>
      <c r="Q505" s="272" t="s">
        <v>113</v>
      </c>
      <c r="R505" s="271" t="s">
        <v>113</v>
      </c>
    </row>
    <row r="506" spans="1:18" x14ac:dyDescent="0.2">
      <c r="A506" s="120" t="s">
        <v>7</v>
      </c>
      <c r="B506" s="101">
        <v>41401</v>
      </c>
      <c r="C506">
        <v>2716</v>
      </c>
      <c r="D506" s="52">
        <v>8</v>
      </c>
      <c r="E506">
        <v>1860</v>
      </c>
      <c r="F506">
        <v>1830</v>
      </c>
      <c r="G506">
        <v>295</v>
      </c>
      <c r="H506">
        <v>155</v>
      </c>
      <c r="I506">
        <v>74.8</v>
      </c>
      <c r="J506">
        <v>337</v>
      </c>
      <c r="K506">
        <v>9.9</v>
      </c>
      <c r="L506">
        <v>248</v>
      </c>
      <c r="M506">
        <v>302</v>
      </c>
      <c r="N506" s="92" t="s">
        <v>3</v>
      </c>
      <c r="O506">
        <v>682</v>
      </c>
      <c r="P506">
        <v>418</v>
      </c>
      <c r="Q506">
        <v>9.8000000000000007</v>
      </c>
      <c r="R506" s="122">
        <v>8.8000000000000007</v>
      </c>
    </row>
    <row r="507" spans="1:18" x14ac:dyDescent="0.2">
      <c r="A507" s="104" t="s">
        <v>36</v>
      </c>
      <c r="B507" s="101">
        <v>41401</v>
      </c>
      <c r="C507">
        <v>3078</v>
      </c>
      <c r="D507" s="52">
        <v>8</v>
      </c>
      <c r="E507">
        <v>1950</v>
      </c>
      <c r="F507">
        <v>1950</v>
      </c>
      <c r="G507">
        <v>279</v>
      </c>
      <c r="H507">
        <v>150</v>
      </c>
      <c r="I507" s="52">
        <v>68</v>
      </c>
      <c r="J507">
        <v>406</v>
      </c>
      <c r="K507">
        <v>11.9</v>
      </c>
      <c r="L507">
        <v>236</v>
      </c>
      <c r="M507">
        <v>288</v>
      </c>
      <c r="N507" s="92" t="s">
        <v>3</v>
      </c>
      <c r="O507">
        <v>590</v>
      </c>
      <c r="P507">
        <v>581</v>
      </c>
      <c r="Q507">
        <v>9.1999999999999993</v>
      </c>
      <c r="R507" s="138">
        <v>8</v>
      </c>
    </row>
    <row r="508" spans="1:18" x14ac:dyDescent="0.2">
      <c r="A508" s="104" t="s">
        <v>72</v>
      </c>
      <c r="B508" s="101">
        <v>41401</v>
      </c>
      <c r="C508">
        <v>1832</v>
      </c>
      <c r="D508">
        <v>8.1</v>
      </c>
      <c r="E508">
        <v>1210</v>
      </c>
      <c r="F508">
        <v>1160</v>
      </c>
      <c r="G508">
        <v>55</v>
      </c>
      <c r="H508">
        <v>96.9</v>
      </c>
      <c r="I508">
        <v>27.7</v>
      </c>
      <c r="J508">
        <v>254</v>
      </c>
      <c r="K508">
        <v>12.5</v>
      </c>
      <c r="L508">
        <v>169</v>
      </c>
      <c r="M508">
        <v>206</v>
      </c>
      <c r="N508" s="92" t="s">
        <v>3</v>
      </c>
      <c r="O508">
        <v>443</v>
      </c>
      <c r="P508">
        <v>220</v>
      </c>
      <c r="Q508">
        <v>6.8</v>
      </c>
      <c r="R508" s="138">
        <v>6.4</v>
      </c>
    </row>
    <row r="509" spans="1:18" x14ac:dyDescent="0.2">
      <c r="A509" s="104" t="s">
        <v>57</v>
      </c>
      <c r="B509" s="101">
        <v>41402</v>
      </c>
      <c r="C509">
        <v>65600</v>
      </c>
      <c r="D509">
        <v>8.1999999999999993</v>
      </c>
      <c r="E509">
        <v>53400</v>
      </c>
      <c r="F509">
        <v>55000</v>
      </c>
      <c r="G509">
        <v>24</v>
      </c>
      <c r="H509">
        <v>933</v>
      </c>
      <c r="I509">
        <v>1820</v>
      </c>
      <c r="J509">
        <v>15100</v>
      </c>
      <c r="K509">
        <v>304</v>
      </c>
      <c r="L509">
        <v>271</v>
      </c>
      <c r="M509">
        <v>330</v>
      </c>
      <c r="N509" s="92" t="s">
        <v>3</v>
      </c>
      <c r="O509">
        <v>13700</v>
      </c>
      <c r="P509">
        <v>23000</v>
      </c>
      <c r="Q509">
        <v>47.2</v>
      </c>
      <c r="R509" s="138">
        <v>46</v>
      </c>
    </row>
    <row r="510" spans="1:18" x14ac:dyDescent="0.2">
      <c r="A510" s="104" t="s">
        <v>56</v>
      </c>
      <c r="B510" s="101">
        <v>41402</v>
      </c>
      <c r="C510">
        <v>65300</v>
      </c>
      <c r="D510">
        <v>8.1</v>
      </c>
      <c r="E510">
        <v>54200</v>
      </c>
      <c r="F510">
        <v>54300</v>
      </c>
      <c r="G510">
        <v>34</v>
      </c>
      <c r="H510">
        <v>936</v>
      </c>
      <c r="I510">
        <v>1810</v>
      </c>
      <c r="J510">
        <v>15000</v>
      </c>
      <c r="K510">
        <v>295</v>
      </c>
      <c r="L510">
        <v>276</v>
      </c>
      <c r="M510">
        <v>336</v>
      </c>
      <c r="N510" s="92" t="s">
        <v>3</v>
      </c>
      <c r="O510">
        <v>13400</v>
      </c>
      <c r="P510">
        <v>22700</v>
      </c>
      <c r="Q510">
        <v>47.4</v>
      </c>
      <c r="R510" s="78">
        <v>46.3</v>
      </c>
    </row>
    <row r="511" spans="1:18" x14ac:dyDescent="0.2">
      <c r="A511" s="104" t="s">
        <v>60</v>
      </c>
      <c r="B511" s="101">
        <v>41402</v>
      </c>
      <c r="C511">
        <v>64400</v>
      </c>
      <c r="D511">
        <v>8.1999999999999993</v>
      </c>
      <c r="E511">
        <v>53200</v>
      </c>
      <c r="F511">
        <v>54200</v>
      </c>
      <c r="G511">
        <v>25</v>
      </c>
      <c r="H511">
        <v>918</v>
      </c>
      <c r="I511">
        <v>1800</v>
      </c>
      <c r="J511">
        <v>14900</v>
      </c>
      <c r="K511">
        <v>290</v>
      </c>
      <c r="L511">
        <v>272</v>
      </c>
      <c r="M511">
        <v>332</v>
      </c>
      <c r="N511" s="92" t="s">
        <v>3</v>
      </c>
      <c r="O511">
        <v>13400</v>
      </c>
      <c r="P511">
        <v>22700</v>
      </c>
      <c r="Q511">
        <v>47.2</v>
      </c>
      <c r="R511" s="78">
        <v>46.4</v>
      </c>
    </row>
    <row r="512" spans="1:18" x14ac:dyDescent="0.2">
      <c r="A512" s="104" t="s">
        <v>59</v>
      </c>
      <c r="B512" s="101">
        <v>41402</v>
      </c>
      <c r="C512">
        <v>64600</v>
      </c>
      <c r="D512">
        <v>8.1999999999999993</v>
      </c>
      <c r="E512">
        <v>53400</v>
      </c>
      <c r="F512">
        <v>54200</v>
      </c>
      <c r="G512">
        <v>24</v>
      </c>
      <c r="H512">
        <v>890</v>
      </c>
      <c r="I512">
        <v>1780</v>
      </c>
      <c r="J512">
        <v>15000</v>
      </c>
      <c r="K512">
        <v>286</v>
      </c>
      <c r="L512">
        <v>276</v>
      </c>
      <c r="M512">
        <v>336</v>
      </c>
      <c r="N512" s="92" t="s">
        <v>3</v>
      </c>
      <c r="O512">
        <v>13500</v>
      </c>
      <c r="P512">
        <v>22600</v>
      </c>
      <c r="Q512">
        <v>46.7</v>
      </c>
      <c r="R512" s="78">
        <v>45.8</v>
      </c>
    </row>
    <row r="513" spans="1:18" x14ac:dyDescent="0.2">
      <c r="A513" s="104" t="s">
        <v>63</v>
      </c>
      <c r="B513" s="101">
        <v>41402</v>
      </c>
      <c r="C513">
        <v>64200</v>
      </c>
      <c r="D513">
        <v>8.1999999999999993</v>
      </c>
      <c r="E513">
        <v>53300</v>
      </c>
      <c r="F513">
        <v>54200</v>
      </c>
      <c r="G513">
        <v>33</v>
      </c>
      <c r="H513">
        <v>902</v>
      </c>
      <c r="I513">
        <v>1790</v>
      </c>
      <c r="J513">
        <v>14900</v>
      </c>
      <c r="K513">
        <v>292</v>
      </c>
      <c r="L513">
        <v>270</v>
      </c>
      <c r="M513">
        <v>329</v>
      </c>
      <c r="N513" s="92" t="s">
        <v>3</v>
      </c>
      <c r="O513">
        <v>13500</v>
      </c>
      <c r="P513">
        <v>22600</v>
      </c>
      <c r="Q513">
        <v>50.1</v>
      </c>
      <c r="R513" s="78">
        <v>45.9</v>
      </c>
    </row>
    <row r="514" spans="1:18" ht="13.5" thickBot="1" x14ac:dyDescent="0.25">
      <c r="A514" s="105" t="s">
        <v>62</v>
      </c>
      <c r="B514" s="213">
        <v>41402</v>
      </c>
      <c r="C514" s="214">
        <v>64800</v>
      </c>
      <c r="D514" s="214">
        <v>8.1999999999999993</v>
      </c>
      <c r="E514" s="214">
        <v>53400</v>
      </c>
      <c r="F514" s="214">
        <v>54900</v>
      </c>
      <c r="G514" s="214">
        <v>30</v>
      </c>
      <c r="H514" s="214">
        <v>942</v>
      </c>
      <c r="I514" s="214">
        <v>1780</v>
      </c>
      <c r="J514" s="214">
        <v>15100</v>
      </c>
      <c r="K514" s="214">
        <v>296</v>
      </c>
      <c r="L514" s="214">
        <v>262</v>
      </c>
      <c r="M514" s="214">
        <v>319</v>
      </c>
      <c r="N514" s="215" t="s">
        <v>3</v>
      </c>
      <c r="O514" s="214">
        <v>13700</v>
      </c>
      <c r="P514" s="214">
        <v>22900</v>
      </c>
      <c r="Q514" s="214">
        <v>46.6</v>
      </c>
      <c r="R514" s="216">
        <v>45.2</v>
      </c>
    </row>
    <row r="515" spans="1:18" x14ac:dyDescent="0.2">
      <c r="A515" s="65"/>
      <c r="B515" s="101"/>
      <c r="C515" s="65"/>
      <c r="D515" s="65"/>
      <c r="E515" s="212">
        <f>AVERAGE(E511:E514)</f>
        <v>53325</v>
      </c>
      <c r="F515" s="212">
        <f>AVERAGE(F509:F514)</f>
        <v>54466.666666666664</v>
      </c>
      <c r="G515" s="212">
        <f>AVERAGE(E515:F515)</f>
        <v>53895.833333333328</v>
      </c>
      <c r="H515" s="65"/>
      <c r="I515" s="65"/>
      <c r="J515" s="65"/>
      <c r="K515" s="65"/>
      <c r="L515" s="65"/>
      <c r="M515" s="65"/>
      <c r="N515" s="208"/>
      <c r="O515" s="65"/>
      <c r="P515" s="65"/>
      <c r="Q515" s="65"/>
      <c r="R515" s="65"/>
    </row>
    <row r="516" spans="1:18" ht="13.5" thickBot="1" x14ac:dyDescent="0.25">
      <c r="B516"/>
    </row>
    <row r="517" spans="1:18" x14ac:dyDescent="0.2">
      <c r="A517" s="43" t="s">
        <v>79</v>
      </c>
      <c r="B517" s="58"/>
      <c r="C517" s="49" t="s">
        <v>27</v>
      </c>
      <c r="D517" s="49"/>
      <c r="E517" s="49" t="s">
        <v>65</v>
      </c>
      <c r="F517" s="49" t="s">
        <v>65</v>
      </c>
      <c r="G517" s="49" t="s">
        <v>68</v>
      </c>
      <c r="H517" s="49" t="s">
        <v>12</v>
      </c>
      <c r="I517" s="49" t="s">
        <v>31</v>
      </c>
      <c r="J517" s="49" t="s">
        <v>35</v>
      </c>
      <c r="K517" s="49" t="s">
        <v>26</v>
      </c>
      <c r="L517" s="49" t="s">
        <v>163</v>
      </c>
      <c r="M517" s="49" t="s">
        <v>24</v>
      </c>
      <c r="N517" s="49" t="s">
        <v>16</v>
      </c>
      <c r="O517" s="49" t="s">
        <v>53</v>
      </c>
      <c r="P517" s="49" t="s">
        <v>164</v>
      </c>
      <c r="Q517" s="135" t="s">
        <v>111</v>
      </c>
      <c r="R517" s="132" t="s">
        <v>112</v>
      </c>
    </row>
    <row r="518" spans="1:18" ht="13.5" thickBot="1" x14ac:dyDescent="0.25">
      <c r="A518" s="44" t="s">
        <v>49</v>
      </c>
      <c r="B518" s="274" t="s">
        <v>48</v>
      </c>
      <c r="C518" s="273" t="s">
        <v>4</v>
      </c>
      <c r="D518" s="273" t="s">
        <v>43</v>
      </c>
      <c r="E518" s="273" t="s">
        <v>32</v>
      </c>
      <c r="F518" s="273" t="s">
        <v>99</v>
      </c>
      <c r="G518" s="273" t="s">
        <v>32</v>
      </c>
      <c r="H518" s="273" t="s">
        <v>32</v>
      </c>
      <c r="I518" s="273" t="s">
        <v>32</v>
      </c>
      <c r="J518" s="273" t="s">
        <v>32</v>
      </c>
      <c r="K518" s="273" t="s">
        <v>32</v>
      </c>
      <c r="L518" s="273" t="s">
        <v>113</v>
      </c>
      <c r="M518" s="273" t="s">
        <v>113</v>
      </c>
      <c r="N518" s="273" t="s">
        <v>113</v>
      </c>
      <c r="O518" s="273" t="s">
        <v>113</v>
      </c>
      <c r="P518" s="273" t="s">
        <v>113</v>
      </c>
      <c r="Q518" s="272" t="s">
        <v>113</v>
      </c>
      <c r="R518" s="271" t="s">
        <v>113</v>
      </c>
    </row>
    <row r="519" spans="1:18" x14ac:dyDescent="0.2">
      <c r="A519" s="120" t="s">
        <v>7</v>
      </c>
      <c r="B519" s="101">
        <v>41492</v>
      </c>
      <c r="C519">
        <v>3000</v>
      </c>
      <c r="D519" s="52">
        <v>8</v>
      </c>
      <c r="E519">
        <v>1980</v>
      </c>
      <c r="F519">
        <v>1940</v>
      </c>
      <c r="G519">
        <v>184</v>
      </c>
      <c r="H519">
        <v>154</v>
      </c>
      <c r="I519">
        <v>79.3</v>
      </c>
      <c r="J519">
        <v>413</v>
      </c>
      <c r="K519">
        <v>10.8</v>
      </c>
      <c r="L519">
        <v>232</v>
      </c>
      <c r="M519">
        <v>283</v>
      </c>
      <c r="N519" s="92" t="s">
        <v>3</v>
      </c>
      <c r="O519">
        <v>706</v>
      </c>
      <c r="P519">
        <v>434</v>
      </c>
      <c r="Q519">
        <v>9.6</v>
      </c>
      <c r="R519" s="122">
        <v>8.6</v>
      </c>
    </row>
    <row r="520" spans="1:18" x14ac:dyDescent="0.2">
      <c r="A520" s="104" t="s">
        <v>36</v>
      </c>
      <c r="B520" s="101">
        <v>41492</v>
      </c>
      <c r="C520">
        <v>4700</v>
      </c>
      <c r="D520" s="52">
        <v>8</v>
      </c>
      <c r="E520">
        <v>3210</v>
      </c>
      <c r="F520">
        <v>2880</v>
      </c>
      <c r="G520">
        <v>169</v>
      </c>
      <c r="H520">
        <v>193</v>
      </c>
      <c r="I520">
        <v>96.5</v>
      </c>
      <c r="J520">
        <v>696</v>
      </c>
      <c r="K520">
        <v>17.399999999999999</v>
      </c>
      <c r="L520">
        <v>245</v>
      </c>
      <c r="M520">
        <v>299</v>
      </c>
      <c r="N520" s="92" t="s">
        <v>3</v>
      </c>
      <c r="O520">
        <v>777</v>
      </c>
      <c r="P520">
        <v>949</v>
      </c>
      <c r="Q520" s="52">
        <v>9</v>
      </c>
      <c r="R520" s="78">
        <v>7.8</v>
      </c>
    </row>
    <row r="521" spans="1:18" x14ac:dyDescent="0.2">
      <c r="A521" s="104" t="s">
        <v>72</v>
      </c>
      <c r="B521" s="101">
        <v>41492</v>
      </c>
      <c r="C521">
        <v>2300</v>
      </c>
      <c r="D521" s="52">
        <v>8</v>
      </c>
      <c r="E521">
        <v>1430</v>
      </c>
      <c r="F521">
        <v>1330</v>
      </c>
      <c r="G521">
        <v>54</v>
      </c>
      <c r="H521">
        <v>102</v>
      </c>
      <c r="I521">
        <v>28.9</v>
      </c>
      <c r="J521">
        <v>317</v>
      </c>
      <c r="K521" s="52">
        <v>12</v>
      </c>
      <c r="L521">
        <v>166</v>
      </c>
      <c r="M521">
        <v>202</v>
      </c>
      <c r="N521" s="92" t="s">
        <v>3</v>
      </c>
      <c r="O521">
        <v>504</v>
      </c>
      <c r="P521">
        <v>259</v>
      </c>
      <c r="Q521">
        <v>5.2</v>
      </c>
      <c r="R521" s="78">
        <v>4.7</v>
      </c>
    </row>
    <row r="522" spans="1:18" x14ac:dyDescent="0.2">
      <c r="A522" s="104" t="s">
        <v>57</v>
      </c>
      <c r="B522" s="101">
        <v>41492</v>
      </c>
      <c r="C522">
        <v>66700</v>
      </c>
      <c r="D522">
        <v>8.1999999999999993</v>
      </c>
      <c r="E522">
        <v>54400</v>
      </c>
      <c r="F522">
        <v>55600</v>
      </c>
      <c r="G522">
        <v>25</v>
      </c>
      <c r="H522">
        <v>951</v>
      </c>
      <c r="I522">
        <v>1820</v>
      </c>
      <c r="J522">
        <v>15500</v>
      </c>
      <c r="K522">
        <v>309</v>
      </c>
      <c r="L522">
        <v>270</v>
      </c>
      <c r="M522">
        <v>329</v>
      </c>
      <c r="N522" s="92" t="s">
        <v>3</v>
      </c>
      <c r="O522">
        <v>13800</v>
      </c>
      <c r="P522">
        <v>23100</v>
      </c>
      <c r="Q522">
        <v>46.7</v>
      </c>
      <c r="R522" s="78">
        <v>46.7</v>
      </c>
    </row>
    <row r="523" spans="1:18" x14ac:dyDescent="0.2">
      <c r="A523" s="104" t="s">
        <v>56</v>
      </c>
      <c r="B523" s="101">
        <v>41492</v>
      </c>
      <c r="C523">
        <v>66500</v>
      </c>
      <c r="D523">
        <v>8.1</v>
      </c>
      <c r="E523">
        <v>54900</v>
      </c>
      <c r="F523">
        <v>55200</v>
      </c>
      <c r="G523">
        <v>31</v>
      </c>
      <c r="H523">
        <v>931</v>
      </c>
      <c r="I523">
        <v>1770</v>
      </c>
      <c r="J523">
        <v>15300</v>
      </c>
      <c r="K523">
        <v>308</v>
      </c>
      <c r="L523">
        <v>326</v>
      </c>
      <c r="M523">
        <v>397</v>
      </c>
      <c r="N523" s="92" t="s">
        <v>3</v>
      </c>
      <c r="O523">
        <v>13800</v>
      </c>
      <c r="P523">
        <v>22900</v>
      </c>
      <c r="Q523">
        <v>46.3</v>
      </c>
      <c r="R523" s="78">
        <v>45.8</v>
      </c>
    </row>
    <row r="524" spans="1:18" x14ac:dyDescent="0.2">
      <c r="A524" s="104" t="s">
        <v>60</v>
      </c>
      <c r="B524" s="101">
        <v>41492</v>
      </c>
      <c r="C524">
        <v>66600</v>
      </c>
      <c r="D524">
        <v>8.1999999999999993</v>
      </c>
      <c r="E524">
        <v>54200</v>
      </c>
      <c r="F524">
        <v>54500</v>
      </c>
      <c r="G524">
        <v>25</v>
      </c>
      <c r="H524">
        <v>896</v>
      </c>
      <c r="I524">
        <v>1760</v>
      </c>
      <c r="J524">
        <v>14900</v>
      </c>
      <c r="K524">
        <v>304</v>
      </c>
      <c r="L524">
        <v>272</v>
      </c>
      <c r="M524">
        <v>332</v>
      </c>
      <c r="N524" s="92" t="s">
        <v>3</v>
      </c>
      <c r="O524">
        <v>13700</v>
      </c>
      <c r="P524">
        <v>22800</v>
      </c>
      <c r="Q524">
        <v>45.7</v>
      </c>
      <c r="R524" s="78">
        <v>44.5</v>
      </c>
    </row>
    <row r="525" spans="1:18" x14ac:dyDescent="0.2">
      <c r="A525" s="104" t="s">
        <v>59</v>
      </c>
      <c r="B525" s="101">
        <v>41492</v>
      </c>
      <c r="C525">
        <v>66800</v>
      </c>
      <c r="D525">
        <v>8.1999999999999993</v>
      </c>
      <c r="E525">
        <v>55200</v>
      </c>
      <c r="F525">
        <v>54400</v>
      </c>
      <c r="G525">
        <v>26</v>
      </c>
      <c r="H525">
        <v>924</v>
      </c>
      <c r="I525">
        <v>1760</v>
      </c>
      <c r="J525">
        <v>15000</v>
      </c>
      <c r="K525">
        <v>302</v>
      </c>
      <c r="L525">
        <v>271</v>
      </c>
      <c r="M525">
        <v>331</v>
      </c>
      <c r="N525" s="92" t="s">
        <v>3</v>
      </c>
      <c r="O525">
        <v>13600</v>
      </c>
      <c r="P525">
        <v>22600</v>
      </c>
      <c r="Q525">
        <v>45.9</v>
      </c>
      <c r="R525" s="78">
        <v>45.6</v>
      </c>
    </row>
    <row r="526" spans="1:18" x14ac:dyDescent="0.2">
      <c r="A526" s="104" t="s">
        <v>63</v>
      </c>
      <c r="B526" s="101">
        <v>41492</v>
      </c>
      <c r="C526">
        <v>66900</v>
      </c>
      <c r="D526">
        <v>8.3000000000000007</v>
      </c>
      <c r="E526">
        <v>54100</v>
      </c>
      <c r="F526">
        <v>54500</v>
      </c>
      <c r="G526">
        <v>20</v>
      </c>
      <c r="H526">
        <v>891</v>
      </c>
      <c r="I526">
        <v>1740</v>
      </c>
      <c r="J526">
        <v>15100</v>
      </c>
      <c r="K526">
        <v>301</v>
      </c>
      <c r="L526">
        <v>273</v>
      </c>
      <c r="M526">
        <v>333</v>
      </c>
      <c r="N526" s="92" t="s">
        <v>3</v>
      </c>
      <c r="O526">
        <v>13600</v>
      </c>
      <c r="P526">
        <v>22700</v>
      </c>
      <c r="Q526">
        <v>46.1</v>
      </c>
      <c r="R526" s="78">
        <v>44.6</v>
      </c>
    </row>
    <row r="527" spans="1:18" x14ac:dyDescent="0.2">
      <c r="A527" s="326" t="s">
        <v>343</v>
      </c>
      <c r="B527" s="101">
        <v>41492</v>
      </c>
      <c r="C527">
        <v>66900</v>
      </c>
      <c r="D527">
        <v>8.1999999999999993</v>
      </c>
      <c r="E527">
        <v>54100</v>
      </c>
      <c r="F527">
        <v>54400</v>
      </c>
      <c r="G527">
        <v>24</v>
      </c>
      <c r="H527">
        <v>919</v>
      </c>
      <c r="I527">
        <v>1750</v>
      </c>
      <c r="J527">
        <v>15000</v>
      </c>
      <c r="K527">
        <v>305</v>
      </c>
      <c r="L527">
        <v>278</v>
      </c>
      <c r="M527">
        <v>339</v>
      </c>
      <c r="N527" s="92" t="s">
        <v>3</v>
      </c>
      <c r="O527">
        <v>13600</v>
      </c>
      <c r="P527">
        <v>22700</v>
      </c>
      <c r="Q527">
        <v>46.4</v>
      </c>
      <c r="R527" s="78">
        <v>45.4</v>
      </c>
    </row>
    <row r="528" spans="1:18" x14ac:dyDescent="0.2">
      <c r="A528" s="106" t="s">
        <v>179</v>
      </c>
      <c r="B528" s="101">
        <v>41492</v>
      </c>
      <c r="C528">
        <v>66900</v>
      </c>
      <c r="D528">
        <v>8.3000000000000007</v>
      </c>
      <c r="E528">
        <v>58000</v>
      </c>
      <c r="F528">
        <v>55800</v>
      </c>
      <c r="G528" s="294" t="s">
        <v>98</v>
      </c>
      <c r="H528">
        <v>931</v>
      </c>
      <c r="I528">
        <v>1810</v>
      </c>
      <c r="J528">
        <v>15100</v>
      </c>
      <c r="K528">
        <v>305</v>
      </c>
      <c r="L528">
        <v>242</v>
      </c>
      <c r="M528">
        <v>295</v>
      </c>
      <c r="N528" s="92" t="s">
        <v>3</v>
      </c>
      <c r="O528">
        <v>14200</v>
      </c>
      <c r="P528">
        <v>23300</v>
      </c>
      <c r="Q528">
        <v>26.9</v>
      </c>
      <c r="R528" s="78">
        <v>26.3</v>
      </c>
    </row>
    <row r="529" spans="1:18" x14ac:dyDescent="0.2">
      <c r="A529" s="290" t="s">
        <v>180</v>
      </c>
      <c r="B529" s="101">
        <v>41492</v>
      </c>
      <c r="C529">
        <v>65200</v>
      </c>
      <c r="D529">
        <v>8.3000000000000007</v>
      </c>
      <c r="E529">
        <v>53200</v>
      </c>
      <c r="F529">
        <v>54000</v>
      </c>
      <c r="G529" s="294" t="s">
        <v>98</v>
      </c>
      <c r="H529">
        <v>888</v>
      </c>
      <c r="I529">
        <v>1720</v>
      </c>
      <c r="J529">
        <v>14600</v>
      </c>
      <c r="K529">
        <v>293</v>
      </c>
      <c r="L529">
        <v>256</v>
      </c>
      <c r="M529">
        <v>312</v>
      </c>
      <c r="N529" s="92" t="s">
        <v>3</v>
      </c>
      <c r="O529">
        <v>13600</v>
      </c>
      <c r="P529">
        <v>22700</v>
      </c>
      <c r="Q529">
        <v>25.8</v>
      </c>
      <c r="R529" s="78">
        <v>25.8</v>
      </c>
    </row>
    <row r="530" spans="1:18" ht="13.5" thickBot="1" x14ac:dyDescent="0.25">
      <c r="A530" s="107" t="s">
        <v>180</v>
      </c>
      <c r="B530" s="213">
        <v>41492</v>
      </c>
      <c r="C530" s="214">
        <v>65600</v>
      </c>
      <c r="D530" s="214">
        <v>8.3000000000000007</v>
      </c>
      <c r="E530" s="214">
        <v>53400</v>
      </c>
      <c r="F530" s="214">
        <v>54000</v>
      </c>
      <c r="G530" s="295" t="s">
        <v>98</v>
      </c>
      <c r="H530" s="214">
        <v>896</v>
      </c>
      <c r="I530" s="214">
        <v>1750</v>
      </c>
      <c r="J530" s="214">
        <v>14500</v>
      </c>
      <c r="K530" s="214">
        <v>296</v>
      </c>
      <c r="L530" s="214">
        <v>254</v>
      </c>
      <c r="M530" s="214">
        <v>310</v>
      </c>
      <c r="N530" s="215" t="s">
        <v>3</v>
      </c>
      <c r="O530" s="214">
        <v>13800</v>
      </c>
      <c r="P530" s="214">
        <v>22600</v>
      </c>
      <c r="Q530" s="214">
        <v>25.6</v>
      </c>
      <c r="R530" s="216">
        <v>25.4</v>
      </c>
    </row>
    <row r="531" spans="1:18" x14ac:dyDescent="0.2">
      <c r="A531" s="65"/>
      <c r="B531" s="101"/>
      <c r="C531" s="65"/>
      <c r="D531" s="65"/>
      <c r="E531" s="212">
        <f>AVERAGE(E522:E527)</f>
        <v>54483.333333333336</v>
      </c>
      <c r="F531" s="212">
        <f>AVERAGE(F522:F527)</f>
        <v>54766.666666666664</v>
      </c>
      <c r="G531" s="212">
        <f>AVERAGE(E531:F531)</f>
        <v>54625</v>
      </c>
      <c r="H531" s="65"/>
      <c r="I531" s="65"/>
      <c r="J531" s="65"/>
      <c r="K531" s="65"/>
      <c r="L531" s="65"/>
      <c r="M531" s="65"/>
      <c r="N531" s="208"/>
      <c r="O531" s="65"/>
      <c r="P531" s="65"/>
      <c r="Q531" s="65"/>
      <c r="R531" s="65"/>
    </row>
    <row r="532" spans="1:18" ht="13.5" thickBot="1" x14ac:dyDescent="0.25">
      <c r="C532" s="65"/>
      <c r="D532" s="65"/>
      <c r="E532" s="212"/>
      <c r="F532" s="212"/>
      <c r="G532" s="212"/>
      <c r="H532" s="65"/>
      <c r="I532" s="65"/>
      <c r="J532" s="65"/>
      <c r="K532" s="65"/>
      <c r="L532" s="65"/>
      <c r="M532" s="65"/>
      <c r="N532" s="65"/>
      <c r="O532" s="65"/>
      <c r="P532" s="65"/>
      <c r="Q532" s="65"/>
      <c r="R532" s="65"/>
    </row>
    <row r="533" spans="1:18" x14ac:dyDescent="0.2">
      <c r="A533" s="43" t="s">
        <v>79</v>
      </c>
      <c r="B533" s="58"/>
      <c r="C533" s="49" t="s">
        <v>27</v>
      </c>
      <c r="D533" s="49"/>
      <c r="E533" s="49" t="s">
        <v>65</v>
      </c>
      <c r="F533" s="49" t="s">
        <v>65</v>
      </c>
      <c r="G533" s="49" t="s">
        <v>68</v>
      </c>
      <c r="H533" s="49" t="s">
        <v>12</v>
      </c>
      <c r="I533" s="49" t="s">
        <v>31</v>
      </c>
      <c r="J533" s="49" t="s">
        <v>35</v>
      </c>
      <c r="K533" s="49" t="s">
        <v>26</v>
      </c>
      <c r="L533" s="49" t="s">
        <v>163</v>
      </c>
      <c r="M533" s="49" t="s">
        <v>24</v>
      </c>
      <c r="N533" s="49" t="s">
        <v>16</v>
      </c>
      <c r="O533" s="49" t="s">
        <v>53</v>
      </c>
      <c r="P533" s="49" t="s">
        <v>164</v>
      </c>
      <c r="Q533" s="135" t="s">
        <v>111</v>
      </c>
      <c r="R533" s="132" t="s">
        <v>112</v>
      </c>
    </row>
    <row r="534" spans="1:18" ht="13.5" thickBot="1" x14ac:dyDescent="0.25">
      <c r="A534" s="44" t="s">
        <v>49</v>
      </c>
      <c r="B534" s="274" t="s">
        <v>48</v>
      </c>
      <c r="C534" s="273" t="s">
        <v>4</v>
      </c>
      <c r="D534" s="273" t="s">
        <v>43</v>
      </c>
      <c r="E534" s="273" t="s">
        <v>32</v>
      </c>
      <c r="F534" s="273" t="s">
        <v>99</v>
      </c>
      <c r="G534" s="273" t="s">
        <v>32</v>
      </c>
      <c r="H534" s="273" t="s">
        <v>32</v>
      </c>
      <c r="I534" s="273" t="s">
        <v>32</v>
      </c>
      <c r="J534" s="273" t="s">
        <v>32</v>
      </c>
      <c r="K534" s="273" t="s">
        <v>32</v>
      </c>
      <c r="L534" s="273" t="s">
        <v>113</v>
      </c>
      <c r="M534" s="273" t="s">
        <v>113</v>
      </c>
      <c r="N534" s="273" t="s">
        <v>113</v>
      </c>
      <c r="O534" s="273" t="s">
        <v>113</v>
      </c>
      <c r="P534" s="273" t="s">
        <v>113</v>
      </c>
      <c r="Q534" s="272" t="s">
        <v>113</v>
      </c>
      <c r="R534" s="271" t="s">
        <v>113</v>
      </c>
    </row>
    <row r="535" spans="1:18" x14ac:dyDescent="0.2">
      <c r="A535" s="120" t="s">
        <v>7</v>
      </c>
      <c r="B535" s="101">
        <v>41591</v>
      </c>
      <c r="C535">
        <v>3238</v>
      </c>
      <c r="D535">
        <v>8.1</v>
      </c>
      <c r="E535">
        <v>2190</v>
      </c>
      <c r="F535">
        <v>2140</v>
      </c>
      <c r="G535">
        <v>171</v>
      </c>
      <c r="H535">
        <v>172</v>
      </c>
      <c r="I535">
        <v>89.6</v>
      </c>
      <c r="J535">
        <v>410</v>
      </c>
      <c r="K535">
        <v>9.1</v>
      </c>
      <c r="L535">
        <v>233</v>
      </c>
      <c r="M535">
        <v>284</v>
      </c>
      <c r="N535" s="92" t="s">
        <v>3</v>
      </c>
      <c r="O535">
        <v>822</v>
      </c>
      <c r="P535">
        <v>490</v>
      </c>
      <c r="Q535">
        <v>7.3</v>
      </c>
      <c r="R535" s="122">
        <v>5.4</v>
      </c>
    </row>
    <row r="536" spans="1:18" x14ac:dyDescent="0.2">
      <c r="A536" s="104" t="s">
        <v>36</v>
      </c>
      <c r="B536" s="101">
        <v>41591</v>
      </c>
      <c r="C536">
        <v>3031</v>
      </c>
      <c r="D536" s="52">
        <v>8</v>
      </c>
      <c r="E536">
        <v>1920</v>
      </c>
      <c r="F536">
        <v>1880</v>
      </c>
      <c r="G536">
        <v>265</v>
      </c>
      <c r="H536">
        <v>149</v>
      </c>
      <c r="I536">
        <v>66.599999999999994</v>
      </c>
      <c r="J536">
        <v>397</v>
      </c>
      <c r="K536">
        <v>9.6999999999999993</v>
      </c>
      <c r="L536">
        <v>221</v>
      </c>
      <c r="M536">
        <v>269</v>
      </c>
      <c r="N536" s="92" t="s">
        <v>3</v>
      </c>
      <c r="O536">
        <v>590</v>
      </c>
      <c r="P536">
        <v>533</v>
      </c>
      <c r="Q536">
        <v>6.4</v>
      </c>
      <c r="R536" s="78">
        <v>4.5</v>
      </c>
    </row>
    <row r="537" spans="1:18" x14ac:dyDescent="0.2">
      <c r="A537" s="104" t="s">
        <v>72</v>
      </c>
      <c r="B537" s="101">
        <v>41590</v>
      </c>
      <c r="C537">
        <v>1563</v>
      </c>
      <c r="D537">
        <v>7.9</v>
      </c>
      <c r="E537">
        <v>993</v>
      </c>
      <c r="F537">
        <v>924</v>
      </c>
      <c r="G537">
        <v>48</v>
      </c>
      <c r="H537">
        <v>82.5</v>
      </c>
      <c r="I537">
        <v>25.1</v>
      </c>
      <c r="J537">
        <v>197</v>
      </c>
      <c r="K537" s="52">
        <v>10</v>
      </c>
      <c r="L537">
        <v>161</v>
      </c>
      <c r="M537">
        <v>196</v>
      </c>
      <c r="N537" s="92" t="s">
        <v>3</v>
      </c>
      <c r="O537">
        <v>340</v>
      </c>
      <c r="P537">
        <v>170</v>
      </c>
      <c r="Q537">
        <v>5.5</v>
      </c>
      <c r="R537" s="78">
        <v>4.3</v>
      </c>
    </row>
    <row r="538" spans="1:18" x14ac:dyDescent="0.2">
      <c r="A538" s="104" t="s">
        <v>57</v>
      </c>
      <c r="B538" s="101">
        <v>41591</v>
      </c>
      <c r="C538">
        <v>67700</v>
      </c>
      <c r="D538">
        <v>8.4</v>
      </c>
      <c r="E538">
        <v>55000</v>
      </c>
      <c r="F538">
        <v>57600</v>
      </c>
      <c r="G538">
        <v>25</v>
      </c>
      <c r="H538">
        <v>984</v>
      </c>
      <c r="I538">
        <v>1890</v>
      </c>
      <c r="J538">
        <v>16700</v>
      </c>
      <c r="K538">
        <v>311</v>
      </c>
      <c r="L538">
        <v>280</v>
      </c>
      <c r="M538">
        <v>334</v>
      </c>
      <c r="N538">
        <v>3.89</v>
      </c>
      <c r="O538">
        <v>14100</v>
      </c>
      <c r="P538">
        <v>23400</v>
      </c>
      <c r="Q538">
        <v>49.3</v>
      </c>
      <c r="R538" s="78">
        <v>42.9</v>
      </c>
    </row>
    <row r="539" spans="1:18" x14ac:dyDescent="0.2">
      <c r="A539" s="104" t="s">
        <v>56</v>
      </c>
      <c r="B539" s="101">
        <v>41591</v>
      </c>
      <c r="C539">
        <v>68500</v>
      </c>
      <c r="D539">
        <v>8.3000000000000007</v>
      </c>
      <c r="E539">
        <v>55200</v>
      </c>
      <c r="F539">
        <v>57400</v>
      </c>
      <c r="G539">
        <v>24</v>
      </c>
      <c r="H539">
        <v>963</v>
      </c>
      <c r="I539">
        <v>1880</v>
      </c>
      <c r="J539">
        <v>16400</v>
      </c>
      <c r="K539">
        <v>316</v>
      </c>
      <c r="L539">
        <v>305</v>
      </c>
      <c r="M539">
        <v>372</v>
      </c>
      <c r="N539" s="92" t="s">
        <v>3</v>
      </c>
      <c r="O539">
        <v>14200</v>
      </c>
      <c r="P539">
        <v>23500</v>
      </c>
      <c r="Q539">
        <v>48.4</v>
      </c>
      <c r="R539" s="78">
        <v>41.4</v>
      </c>
    </row>
    <row r="540" spans="1:18" x14ac:dyDescent="0.2">
      <c r="A540" s="104" t="s">
        <v>60</v>
      </c>
      <c r="B540" s="101">
        <v>41591</v>
      </c>
      <c r="C540">
        <v>64600</v>
      </c>
      <c r="D540">
        <v>8.5</v>
      </c>
      <c r="E540">
        <v>51800</v>
      </c>
      <c r="F540">
        <v>53800</v>
      </c>
      <c r="G540">
        <v>19</v>
      </c>
      <c r="H540">
        <v>888</v>
      </c>
      <c r="I540">
        <v>1760</v>
      </c>
      <c r="J540">
        <v>15400</v>
      </c>
      <c r="K540">
        <v>294</v>
      </c>
      <c r="L540">
        <v>419</v>
      </c>
      <c r="M540">
        <v>474</v>
      </c>
      <c r="N540" s="52">
        <v>18</v>
      </c>
      <c r="O540">
        <v>13300</v>
      </c>
      <c r="P540">
        <v>21900</v>
      </c>
      <c r="Q540">
        <v>47.4</v>
      </c>
      <c r="R540" s="78">
        <v>40.799999999999997</v>
      </c>
    </row>
    <row r="541" spans="1:18" x14ac:dyDescent="0.2">
      <c r="A541" s="104" t="s">
        <v>59</v>
      </c>
      <c r="B541" s="101">
        <v>41591</v>
      </c>
      <c r="C541">
        <v>68600</v>
      </c>
      <c r="D541">
        <v>8.3000000000000007</v>
      </c>
      <c r="E541">
        <v>55400</v>
      </c>
      <c r="F541">
        <v>57000</v>
      </c>
      <c r="G541">
        <v>26</v>
      </c>
      <c r="H541">
        <v>955</v>
      </c>
      <c r="I541">
        <v>1870</v>
      </c>
      <c r="J541">
        <v>16300</v>
      </c>
      <c r="K541">
        <v>312</v>
      </c>
      <c r="L541">
        <v>272</v>
      </c>
      <c r="M541">
        <v>332</v>
      </c>
      <c r="N541" s="92" t="s">
        <v>3</v>
      </c>
      <c r="O541">
        <v>14200</v>
      </c>
      <c r="P541">
        <v>23200</v>
      </c>
      <c r="Q541">
        <v>48.5</v>
      </c>
      <c r="R541" s="78">
        <v>42.4</v>
      </c>
    </row>
    <row r="542" spans="1:18" x14ac:dyDescent="0.2">
      <c r="A542" s="104" t="s">
        <v>63</v>
      </c>
      <c r="B542" s="101">
        <v>41591</v>
      </c>
      <c r="C542">
        <v>68900</v>
      </c>
      <c r="D542">
        <v>8.3000000000000007</v>
      </c>
      <c r="E542">
        <v>55500</v>
      </c>
      <c r="F542">
        <v>57600</v>
      </c>
      <c r="G542">
        <v>22</v>
      </c>
      <c r="H542">
        <v>962</v>
      </c>
      <c r="I542">
        <v>1870</v>
      </c>
      <c r="J542">
        <v>16500</v>
      </c>
      <c r="K542">
        <v>316</v>
      </c>
      <c r="L542">
        <v>270</v>
      </c>
      <c r="M542">
        <v>329</v>
      </c>
      <c r="N542" s="92" t="s">
        <v>3</v>
      </c>
      <c r="O542">
        <v>14300</v>
      </c>
      <c r="P542">
        <v>23500</v>
      </c>
      <c r="Q542">
        <v>50.1</v>
      </c>
      <c r="R542" s="78">
        <v>42.3</v>
      </c>
    </row>
    <row r="543" spans="1:18" ht="13.5" thickBot="1" x14ac:dyDescent="0.25">
      <c r="A543" s="105" t="s">
        <v>62</v>
      </c>
      <c r="B543" s="213">
        <v>41591</v>
      </c>
      <c r="C543" s="214">
        <v>68700</v>
      </c>
      <c r="D543" s="214">
        <v>8.1999999999999993</v>
      </c>
      <c r="E543" s="214">
        <v>55500</v>
      </c>
      <c r="F543" s="214">
        <v>58200</v>
      </c>
      <c r="G543" s="214">
        <v>22</v>
      </c>
      <c r="H543" s="214">
        <v>986</v>
      </c>
      <c r="I543" s="214">
        <v>1910</v>
      </c>
      <c r="J543" s="214">
        <v>16600</v>
      </c>
      <c r="K543" s="214">
        <v>320</v>
      </c>
      <c r="L543" s="214">
        <v>271</v>
      </c>
      <c r="M543" s="214">
        <v>330</v>
      </c>
      <c r="N543" s="215" t="s">
        <v>3</v>
      </c>
      <c r="O543" s="214">
        <v>14400</v>
      </c>
      <c r="P543" s="214">
        <v>23800</v>
      </c>
      <c r="Q543" s="214">
        <v>48.5</v>
      </c>
      <c r="R543" s="216">
        <v>42.3</v>
      </c>
    </row>
    <row r="544" spans="1:18" x14ac:dyDescent="0.2">
      <c r="C544" s="65"/>
      <c r="D544" s="65"/>
      <c r="E544" s="212">
        <f>AVERAGE(E538:E543)</f>
        <v>54733.333333333336</v>
      </c>
      <c r="F544" s="212">
        <f>AVERAGE(F538:F543)</f>
        <v>56933.333333333336</v>
      </c>
      <c r="G544" s="212">
        <f>AVERAGE(E544:F544)</f>
        <v>55833.333333333336</v>
      </c>
      <c r="H544" s="65"/>
      <c r="I544" s="65"/>
      <c r="J544" s="65"/>
      <c r="K544" s="65"/>
      <c r="L544" s="65"/>
      <c r="M544" s="65"/>
      <c r="N544" s="65"/>
      <c r="O544" s="65"/>
      <c r="P544" s="65"/>
      <c r="Q544" s="65"/>
      <c r="R544" s="65"/>
    </row>
    <row r="545" spans="1:18" ht="13.5" thickBot="1" x14ac:dyDescent="0.25"/>
    <row r="546" spans="1:18" x14ac:dyDescent="0.2">
      <c r="A546" s="43" t="s">
        <v>79</v>
      </c>
      <c r="B546" s="58"/>
      <c r="C546" s="49" t="s">
        <v>27</v>
      </c>
      <c r="D546" s="49"/>
      <c r="E546" s="49" t="s">
        <v>65</v>
      </c>
      <c r="F546" s="49" t="s">
        <v>65</v>
      </c>
      <c r="G546" s="49" t="s">
        <v>68</v>
      </c>
      <c r="H546" s="49" t="s">
        <v>12</v>
      </c>
      <c r="I546" s="49" t="s">
        <v>31</v>
      </c>
      <c r="J546" s="49" t="s">
        <v>35</v>
      </c>
      <c r="K546" s="49" t="s">
        <v>26</v>
      </c>
      <c r="L546" s="49" t="s">
        <v>163</v>
      </c>
      <c r="M546" s="49" t="s">
        <v>24</v>
      </c>
      <c r="N546" s="49" t="s">
        <v>16</v>
      </c>
      <c r="O546" s="49" t="s">
        <v>53</v>
      </c>
      <c r="P546" s="49" t="s">
        <v>164</v>
      </c>
      <c r="Q546" s="135" t="s">
        <v>111</v>
      </c>
      <c r="R546" s="132" t="s">
        <v>112</v>
      </c>
    </row>
    <row r="547" spans="1:18" ht="13.5" thickBot="1" x14ac:dyDescent="0.25">
      <c r="A547" s="44" t="s">
        <v>49</v>
      </c>
      <c r="B547" s="274" t="s">
        <v>48</v>
      </c>
      <c r="C547" s="273" t="s">
        <v>4</v>
      </c>
      <c r="D547" s="273" t="s">
        <v>43</v>
      </c>
      <c r="E547" s="273" t="s">
        <v>32</v>
      </c>
      <c r="F547" s="273" t="s">
        <v>99</v>
      </c>
      <c r="G547" s="273" t="s">
        <v>32</v>
      </c>
      <c r="H547" s="273" t="s">
        <v>32</v>
      </c>
      <c r="I547" s="273" t="s">
        <v>32</v>
      </c>
      <c r="J547" s="273" t="s">
        <v>32</v>
      </c>
      <c r="K547" s="273" t="s">
        <v>32</v>
      </c>
      <c r="L547" s="273" t="s">
        <v>113</v>
      </c>
      <c r="M547" s="273" t="s">
        <v>113</v>
      </c>
      <c r="N547" s="273" t="s">
        <v>113</v>
      </c>
      <c r="O547" s="273" t="s">
        <v>113</v>
      </c>
      <c r="P547" s="273" t="s">
        <v>113</v>
      </c>
      <c r="Q547" s="272" t="s">
        <v>113</v>
      </c>
      <c r="R547" s="271" t="s">
        <v>113</v>
      </c>
    </row>
    <row r="548" spans="1:18" x14ac:dyDescent="0.2">
      <c r="A548" s="120" t="s">
        <v>7</v>
      </c>
      <c r="B548" s="101">
        <v>41674</v>
      </c>
      <c r="C548">
        <v>3017</v>
      </c>
      <c r="D548" s="52">
        <v>8</v>
      </c>
      <c r="E548">
        <v>2050</v>
      </c>
      <c r="F548">
        <v>1920</v>
      </c>
      <c r="G548">
        <v>164</v>
      </c>
      <c r="H548">
        <v>147</v>
      </c>
      <c r="I548">
        <v>82.2</v>
      </c>
      <c r="J548">
        <v>387</v>
      </c>
      <c r="K548">
        <v>7.8</v>
      </c>
      <c r="L548">
        <v>219</v>
      </c>
      <c r="M548">
        <v>267</v>
      </c>
      <c r="N548" s="92" t="s">
        <v>3</v>
      </c>
      <c r="O548">
        <v>695</v>
      </c>
      <c r="P548">
        <v>469</v>
      </c>
      <c r="Q548">
        <v>6.9</v>
      </c>
      <c r="R548">
        <v>5.6</v>
      </c>
    </row>
    <row r="549" spans="1:18" x14ac:dyDescent="0.2">
      <c r="A549" s="104" t="s">
        <v>36</v>
      </c>
      <c r="B549" s="101">
        <v>41674</v>
      </c>
      <c r="C549">
        <v>3920</v>
      </c>
      <c r="D549">
        <v>7.9</v>
      </c>
      <c r="E549">
        <v>2520</v>
      </c>
      <c r="F549">
        <v>2370</v>
      </c>
      <c r="G549">
        <v>236</v>
      </c>
      <c r="H549">
        <v>164</v>
      </c>
      <c r="I549">
        <v>79.7</v>
      </c>
      <c r="J549">
        <v>563</v>
      </c>
      <c r="K549">
        <v>11.2</v>
      </c>
      <c r="L549">
        <v>236</v>
      </c>
      <c r="M549">
        <v>288</v>
      </c>
      <c r="N549" s="92" t="s">
        <v>3</v>
      </c>
      <c r="O549">
        <v>642</v>
      </c>
      <c r="P549">
        <v>760</v>
      </c>
      <c r="Q549" s="52">
        <v>7</v>
      </c>
      <c r="R549">
        <v>5.5</v>
      </c>
    </row>
    <row r="550" spans="1:18" x14ac:dyDescent="0.2">
      <c r="A550" s="104" t="s">
        <v>72</v>
      </c>
      <c r="B550" s="101">
        <v>41674</v>
      </c>
      <c r="C550">
        <v>1560</v>
      </c>
      <c r="D550">
        <v>7.9</v>
      </c>
      <c r="E550">
        <v>1010</v>
      </c>
      <c r="F550">
        <v>923</v>
      </c>
      <c r="G550">
        <v>43</v>
      </c>
      <c r="H550">
        <v>82.4</v>
      </c>
      <c r="I550" s="52">
        <v>22</v>
      </c>
      <c r="J550">
        <v>214</v>
      </c>
      <c r="K550">
        <v>9.5</v>
      </c>
      <c r="L550">
        <v>162</v>
      </c>
      <c r="M550">
        <v>198</v>
      </c>
      <c r="N550" s="92" t="s">
        <v>3</v>
      </c>
      <c r="O550">
        <v>154</v>
      </c>
      <c r="P550">
        <v>341</v>
      </c>
      <c r="Q550">
        <v>5.7</v>
      </c>
      <c r="R550">
        <v>4.5999999999999996</v>
      </c>
    </row>
    <row r="551" spans="1:18" x14ac:dyDescent="0.2">
      <c r="A551" s="104" t="s">
        <v>57</v>
      </c>
      <c r="B551" s="101">
        <v>41674</v>
      </c>
      <c r="C551">
        <v>66600</v>
      </c>
      <c r="D551">
        <v>8.1999999999999993</v>
      </c>
      <c r="E551">
        <v>54900</v>
      </c>
      <c r="F551">
        <v>56100</v>
      </c>
      <c r="G551">
        <v>15</v>
      </c>
      <c r="H551">
        <v>954</v>
      </c>
      <c r="I551">
        <v>1930</v>
      </c>
      <c r="J551">
        <v>16000</v>
      </c>
      <c r="K551">
        <v>292</v>
      </c>
      <c r="L551">
        <v>262</v>
      </c>
      <c r="M551">
        <v>319</v>
      </c>
      <c r="N551" s="92" t="s">
        <v>3</v>
      </c>
      <c r="O551">
        <v>13800</v>
      </c>
      <c r="P551">
        <v>23000</v>
      </c>
      <c r="Q551">
        <v>51.1</v>
      </c>
      <c r="R551">
        <v>45.3</v>
      </c>
    </row>
    <row r="552" spans="1:18" x14ac:dyDescent="0.2">
      <c r="A552" s="104" t="s">
        <v>56</v>
      </c>
      <c r="B552" s="101">
        <v>41674</v>
      </c>
      <c r="C552">
        <v>66700</v>
      </c>
      <c r="D552">
        <v>8.1</v>
      </c>
      <c r="E552">
        <v>55500</v>
      </c>
      <c r="F552">
        <v>57100</v>
      </c>
      <c r="G552">
        <v>8</v>
      </c>
      <c r="H552">
        <v>1110</v>
      </c>
      <c r="I552">
        <v>1930</v>
      </c>
      <c r="J552">
        <v>16300</v>
      </c>
      <c r="K552">
        <v>306</v>
      </c>
      <c r="L552">
        <v>281</v>
      </c>
      <c r="M552">
        <v>343</v>
      </c>
      <c r="N552" s="92" t="s">
        <v>3</v>
      </c>
      <c r="O552">
        <v>14000</v>
      </c>
      <c r="P552">
        <v>23300</v>
      </c>
      <c r="Q552">
        <v>48.5</v>
      </c>
      <c r="R552">
        <v>47.2</v>
      </c>
    </row>
    <row r="553" spans="1:18" x14ac:dyDescent="0.2">
      <c r="A553" s="104" t="s">
        <v>60</v>
      </c>
      <c r="B553" s="101">
        <v>41674</v>
      </c>
      <c r="C553">
        <v>66800</v>
      </c>
      <c r="D553">
        <v>8.1999999999999993</v>
      </c>
      <c r="E553">
        <v>54700</v>
      </c>
      <c r="F553">
        <v>55800</v>
      </c>
      <c r="G553">
        <v>15</v>
      </c>
      <c r="H553">
        <v>1140</v>
      </c>
      <c r="I553">
        <v>1970</v>
      </c>
      <c r="J553">
        <v>15900</v>
      </c>
      <c r="K553">
        <v>311</v>
      </c>
      <c r="L553">
        <v>266</v>
      </c>
      <c r="M553">
        <v>324</v>
      </c>
      <c r="N553" s="92" t="s">
        <v>3</v>
      </c>
      <c r="O553">
        <v>13500</v>
      </c>
      <c r="P553">
        <v>22800</v>
      </c>
      <c r="Q553">
        <v>51.1</v>
      </c>
      <c r="R553">
        <v>44.4</v>
      </c>
    </row>
    <row r="554" spans="1:18" x14ac:dyDescent="0.2">
      <c r="A554" s="104" t="s">
        <v>59</v>
      </c>
      <c r="B554" s="101">
        <v>41674</v>
      </c>
      <c r="C554">
        <v>67200</v>
      </c>
      <c r="D554">
        <v>8.1999999999999993</v>
      </c>
      <c r="E554">
        <v>55000</v>
      </c>
      <c r="F554">
        <v>55800</v>
      </c>
      <c r="G554">
        <v>9</v>
      </c>
      <c r="H554">
        <v>1080</v>
      </c>
      <c r="I554">
        <v>1960</v>
      </c>
      <c r="J554">
        <v>15900</v>
      </c>
      <c r="K554">
        <v>315</v>
      </c>
      <c r="L554">
        <v>270</v>
      </c>
      <c r="M554">
        <v>329</v>
      </c>
      <c r="N554" s="92" t="s">
        <v>3</v>
      </c>
      <c r="O554">
        <v>13600</v>
      </c>
      <c r="P554">
        <v>22800</v>
      </c>
      <c r="Q554">
        <v>48.2</v>
      </c>
      <c r="R554">
        <v>46.4</v>
      </c>
    </row>
    <row r="555" spans="1:18" x14ac:dyDescent="0.2">
      <c r="A555" s="104" t="s">
        <v>63</v>
      </c>
      <c r="B555" s="101">
        <v>41674</v>
      </c>
      <c r="C555">
        <v>66400</v>
      </c>
      <c r="D555">
        <v>8.1999999999999993</v>
      </c>
      <c r="E555">
        <v>54600</v>
      </c>
      <c r="F555">
        <v>55600</v>
      </c>
      <c r="G555">
        <v>20</v>
      </c>
      <c r="H555">
        <v>1110</v>
      </c>
      <c r="I555">
        <v>1950</v>
      </c>
      <c r="J555">
        <v>15800</v>
      </c>
      <c r="K555">
        <v>307</v>
      </c>
      <c r="L555">
        <v>264</v>
      </c>
      <c r="M555">
        <v>322</v>
      </c>
      <c r="N555" s="92" t="s">
        <v>3</v>
      </c>
      <c r="O555">
        <v>13600</v>
      </c>
      <c r="P555">
        <v>22700</v>
      </c>
      <c r="Q555">
        <v>48.5</v>
      </c>
      <c r="R555">
        <v>46.5</v>
      </c>
    </row>
    <row r="556" spans="1:18" ht="13.5" thickBot="1" x14ac:dyDescent="0.25">
      <c r="A556" s="105" t="s">
        <v>62</v>
      </c>
      <c r="B556" s="213">
        <v>41674</v>
      </c>
      <c r="C556" s="214">
        <v>67200</v>
      </c>
      <c r="D556" s="214">
        <v>8.1999999999999993</v>
      </c>
      <c r="E556" s="214">
        <v>54900</v>
      </c>
      <c r="F556" s="214">
        <v>56100</v>
      </c>
      <c r="G556" s="214">
        <v>28</v>
      </c>
      <c r="H556" s="214">
        <v>1140</v>
      </c>
      <c r="I556" s="214">
        <v>1980</v>
      </c>
      <c r="J556" s="214">
        <v>16000</v>
      </c>
      <c r="K556" s="214">
        <v>310</v>
      </c>
      <c r="L556" s="214">
        <v>269</v>
      </c>
      <c r="M556" s="214">
        <v>328</v>
      </c>
      <c r="N556" s="215" t="s">
        <v>3</v>
      </c>
      <c r="O556" s="214">
        <v>13600</v>
      </c>
      <c r="P556" s="214">
        <v>22900</v>
      </c>
      <c r="Q556" s="214">
        <v>47.3</v>
      </c>
      <c r="R556" s="214">
        <v>46.2</v>
      </c>
    </row>
    <row r="557" spans="1:18" x14ac:dyDescent="0.2">
      <c r="E557" s="212">
        <f>AVERAGE(E551:E556)</f>
        <v>54933.333333333336</v>
      </c>
      <c r="F557" s="212">
        <f>AVERAGE(F551:F556)</f>
        <v>56083.333333333336</v>
      </c>
      <c r="G557" s="212">
        <f>AVERAGE(E557:F557)</f>
        <v>55508.333333333336</v>
      </c>
    </row>
    <row r="558" spans="1:18" ht="13.5" thickBot="1" x14ac:dyDescent="0.25"/>
    <row r="559" spans="1:18" x14ac:dyDescent="0.2">
      <c r="A559" s="43" t="s">
        <v>79</v>
      </c>
      <c r="B559" s="58"/>
      <c r="C559" s="49" t="s">
        <v>27</v>
      </c>
      <c r="D559" s="49"/>
      <c r="E559" s="49" t="s">
        <v>65</v>
      </c>
      <c r="F559" s="49" t="s">
        <v>65</v>
      </c>
      <c r="G559" s="49" t="s">
        <v>68</v>
      </c>
      <c r="H559" s="49" t="s">
        <v>12</v>
      </c>
      <c r="I559" s="49" t="s">
        <v>31</v>
      </c>
      <c r="J559" s="49" t="s">
        <v>35</v>
      </c>
      <c r="K559" s="49" t="s">
        <v>26</v>
      </c>
      <c r="L559" s="49" t="s">
        <v>163</v>
      </c>
      <c r="M559" s="49" t="s">
        <v>24</v>
      </c>
      <c r="N559" s="49" t="s">
        <v>16</v>
      </c>
      <c r="O559" s="49" t="s">
        <v>53</v>
      </c>
      <c r="P559" s="49" t="s">
        <v>164</v>
      </c>
      <c r="Q559" s="135" t="s">
        <v>111</v>
      </c>
      <c r="R559" s="132" t="s">
        <v>112</v>
      </c>
    </row>
    <row r="560" spans="1:18" ht="13.5" thickBot="1" x14ac:dyDescent="0.25">
      <c r="A560" s="44" t="s">
        <v>49</v>
      </c>
      <c r="B560" s="274" t="s">
        <v>48</v>
      </c>
      <c r="C560" s="273" t="s">
        <v>4</v>
      </c>
      <c r="D560" s="273" t="s">
        <v>43</v>
      </c>
      <c r="E560" s="273" t="s">
        <v>32</v>
      </c>
      <c r="F560" s="273" t="s">
        <v>99</v>
      </c>
      <c r="G560" s="273" t="s">
        <v>32</v>
      </c>
      <c r="H560" s="273" t="s">
        <v>32</v>
      </c>
      <c r="I560" s="273" t="s">
        <v>32</v>
      </c>
      <c r="J560" s="273" t="s">
        <v>32</v>
      </c>
      <c r="K560" s="273" t="s">
        <v>32</v>
      </c>
      <c r="L560" s="273" t="s">
        <v>113</v>
      </c>
      <c r="M560" s="273" t="s">
        <v>113</v>
      </c>
      <c r="N560" s="273" t="s">
        <v>113</v>
      </c>
      <c r="O560" s="273" t="s">
        <v>113</v>
      </c>
      <c r="P560" s="273" t="s">
        <v>113</v>
      </c>
      <c r="Q560" s="272" t="s">
        <v>113</v>
      </c>
      <c r="R560" s="271" t="s">
        <v>113</v>
      </c>
    </row>
    <row r="561" spans="1:18" x14ac:dyDescent="0.2">
      <c r="A561" s="120" t="s">
        <v>7</v>
      </c>
      <c r="B561" s="101">
        <v>41787</v>
      </c>
      <c r="C561">
        <v>2639</v>
      </c>
      <c r="D561">
        <v>7.9</v>
      </c>
      <c r="E561">
        <v>1740</v>
      </c>
      <c r="F561">
        <v>1660</v>
      </c>
      <c r="G561">
        <v>289</v>
      </c>
      <c r="H561">
        <v>139</v>
      </c>
      <c r="I561">
        <v>72.2</v>
      </c>
      <c r="J561">
        <v>323</v>
      </c>
      <c r="K561">
        <v>10.4</v>
      </c>
      <c r="L561">
        <v>223</v>
      </c>
      <c r="M561">
        <v>272</v>
      </c>
      <c r="N561" s="92" t="s">
        <v>3</v>
      </c>
      <c r="O561">
        <v>607</v>
      </c>
      <c r="P561">
        <v>372</v>
      </c>
      <c r="Q561">
        <v>9.9</v>
      </c>
      <c r="R561" s="122">
        <v>7.9</v>
      </c>
    </row>
    <row r="562" spans="1:18" x14ac:dyDescent="0.2">
      <c r="A562" s="104" t="s">
        <v>36</v>
      </c>
      <c r="B562" s="101">
        <v>41787</v>
      </c>
      <c r="C562">
        <v>4030</v>
      </c>
      <c r="D562">
        <v>7.9</v>
      </c>
      <c r="E562">
        <v>2520</v>
      </c>
      <c r="F562">
        <v>2460</v>
      </c>
      <c r="G562">
        <v>237</v>
      </c>
      <c r="H562">
        <v>164</v>
      </c>
      <c r="I562">
        <v>87.4</v>
      </c>
      <c r="J562">
        <v>577</v>
      </c>
      <c r="K562">
        <v>14.4</v>
      </c>
      <c r="L562">
        <v>244</v>
      </c>
      <c r="M562">
        <v>297</v>
      </c>
      <c r="N562" s="92" t="s">
        <v>3</v>
      </c>
      <c r="O562">
        <v>666</v>
      </c>
      <c r="P562">
        <v>798</v>
      </c>
      <c r="Q562">
        <v>9.8000000000000007</v>
      </c>
      <c r="R562" s="78">
        <v>7.6</v>
      </c>
    </row>
    <row r="563" spans="1:18" x14ac:dyDescent="0.2">
      <c r="A563" s="104" t="s">
        <v>72</v>
      </c>
      <c r="B563" s="101">
        <v>41787</v>
      </c>
      <c r="C563">
        <v>1576</v>
      </c>
      <c r="D563">
        <v>7.8</v>
      </c>
      <c r="E563">
        <v>995</v>
      </c>
      <c r="F563">
        <v>941</v>
      </c>
      <c r="G563">
        <v>106</v>
      </c>
      <c r="H563">
        <v>87.1</v>
      </c>
      <c r="I563">
        <v>25.8</v>
      </c>
      <c r="J563">
        <v>202</v>
      </c>
      <c r="K563">
        <v>9.8000000000000007</v>
      </c>
      <c r="L563">
        <v>162</v>
      </c>
      <c r="M563">
        <v>198</v>
      </c>
      <c r="N563" s="92" t="s">
        <v>3</v>
      </c>
      <c r="O563">
        <v>359</v>
      </c>
      <c r="P563">
        <v>157</v>
      </c>
      <c r="Q563">
        <v>5.6</v>
      </c>
      <c r="R563" s="78">
        <v>4.5</v>
      </c>
    </row>
    <row r="564" spans="1:18" x14ac:dyDescent="0.2">
      <c r="A564" s="104" t="s">
        <v>57</v>
      </c>
      <c r="B564" s="101">
        <v>41787</v>
      </c>
      <c r="C564">
        <v>67900</v>
      </c>
      <c r="D564">
        <v>8.5</v>
      </c>
      <c r="E564">
        <v>54800</v>
      </c>
      <c r="F564">
        <v>55800</v>
      </c>
      <c r="G564">
        <v>21</v>
      </c>
      <c r="H564">
        <v>920</v>
      </c>
      <c r="I564">
        <v>1910</v>
      </c>
      <c r="J564">
        <v>16000</v>
      </c>
      <c r="K564">
        <v>303</v>
      </c>
      <c r="L564">
        <v>259</v>
      </c>
      <c r="M564">
        <v>273</v>
      </c>
      <c r="N564">
        <v>20.9</v>
      </c>
      <c r="O564">
        <v>13700</v>
      </c>
      <c r="P564">
        <v>22800</v>
      </c>
      <c r="Q564">
        <v>53.1</v>
      </c>
      <c r="R564" s="78">
        <v>48.6</v>
      </c>
    </row>
    <row r="565" spans="1:18" x14ac:dyDescent="0.2">
      <c r="A565" s="104" t="s">
        <v>56</v>
      </c>
      <c r="B565" s="101">
        <v>41787</v>
      </c>
      <c r="C565">
        <v>68900</v>
      </c>
      <c r="D565">
        <v>8.1</v>
      </c>
      <c r="E565">
        <v>55200</v>
      </c>
      <c r="F565">
        <v>56900</v>
      </c>
      <c r="G565">
        <v>15</v>
      </c>
      <c r="H565">
        <v>927</v>
      </c>
      <c r="I565">
        <v>1970</v>
      </c>
      <c r="J565">
        <v>16000</v>
      </c>
      <c r="K565">
        <v>310</v>
      </c>
      <c r="L565">
        <v>261</v>
      </c>
      <c r="M565">
        <v>318</v>
      </c>
      <c r="N565" s="92" t="s">
        <v>3</v>
      </c>
      <c r="O565">
        <v>14000</v>
      </c>
      <c r="P565">
        <v>23500</v>
      </c>
      <c r="Q565">
        <v>50.1</v>
      </c>
      <c r="R565" s="78">
        <v>46.6</v>
      </c>
    </row>
    <row r="566" spans="1:18" x14ac:dyDescent="0.2">
      <c r="A566" s="104" t="s">
        <v>60</v>
      </c>
      <c r="B566" s="101">
        <v>41787</v>
      </c>
      <c r="C566">
        <v>68700</v>
      </c>
      <c r="D566">
        <v>8.4</v>
      </c>
      <c r="E566">
        <v>54900</v>
      </c>
      <c r="F566">
        <v>55700</v>
      </c>
      <c r="G566">
        <v>19</v>
      </c>
      <c r="H566">
        <v>922</v>
      </c>
      <c r="I566">
        <v>1950</v>
      </c>
      <c r="J566">
        <v>15500</v>
      </c>
      <c r="K566">
        <v>306</v>
      </c>
      <c r="L566">
        <v>261</v>
      </c>
      <c r="M566">
        <v>292</v>
      </c>
      <c r="N566">
        <v>13.1</v>
      </c>
      <c r="O566">
        <v>13900</v>
      </c>
      <c r="P566">
        <v>23000</v>
      </c>
      <c r="Q566">
        <v>50.1</v>
      </c>
      <c r="R566" s="78">
        <v>46.2</v>
      </c>
    </row>
    <row r="567" spans="1:18" x14ac:dyDescent="0.2">
      <c r="A567" s="104" t="s">
        <v>59</v>
      </c>
      <c r="B567" s="101">
        <v>41787</v>
      </c>
      <c r="C567">
        <v>68100</v>
      </c>
      <c r="D567">
        <v>8.1999999999999993</v>
      </c>
      <c r="E567">
        <v>54400</v>
      </c>
      <c r="F567">
        <v>55500</v>
      </c>
      <c r="G567">
        <v>18</v>
      </c>
      <c r="H567">
        <v>922</v>
      </c>
      <c r="I567">
        <v>1930</v>
      </c>
      <c r="J567">
        <v>15600</v>
      </c>
      <c r="K567">
        <v>300</v>
      </c>
      <c r="L567">
        <v>259</v>
      </c>
      <c r="M567">
        <v>316</v>
      </c>
      <c r="N567" s="92" t="s">
        <v>3</v>
      </c>
      <c r="O567">
        <v>13800</v>
      </c>
      <c r="P567">
        <v>22800</v>
      </c>
      <c r="Q567">
        <v>49.1</v>
      </c>
      <c r="R567" s="78">
        <v>47.3</v>
      </c>
    </row>
    <row r="568" spans="1:18" x14ac:dyDescent="0.2">
      <c r="A568" s="104" t="s">
        <v>63</v>
      </c>
      <c r="B568" s="101">
        <v>41787</v>
      </c>
      <c r="C568">
        <v>68500</v>
      </c>
      <c r="D568">
        <v>8.4</v>
      </c>
      <c r="E568">
        <v>54300</v>
      </c>
      <c r="F568">
        <v>55100</v>
      </c>
      <c r="G568">
        <v>18</v>
      </c>
      <c r="H568">
        <v>910</v>
      </c>
      <c r="I568">
        <v>1910</v>
      </c>
      <c r="J568">
        <v>15400</v>
      </c>
      <c r="K568">
        <v>304</v>
      </c>
      <c r="L568">
        <v>261</v>
      </c>
      <c r="M568">
        <v>294</v>
      </c>
      <c r="N568">
        <v>12.2</v>
      </c>
      <c r="O568">
        <v>13700</v>
      </c>
      <c r="P568">
        <v>22700</v>
      </c>
      <c r="Q568">
        <v>50.7</v>
      </c>
      <c r="R568" s="78">
        <v>46.6</v>
      </c>
    </row>
    <row r="569" spans="1:18" ht="13.5" thickBot="1" x14ac:dyDescent="0.25">
      <c r="A569" s="105" t="s">
        <v>62</v>
      </c>
      <c r="B569" s="213">
        <v>41787</v>
      </c>
      <c r="C569" s="214">
        <v>68900</v>
      </c>
      <c r="D569" s="214">
        <v>8.1</v>
      </c>
      <c r="E569" s="214">
        <v>54800</v>
      </c>
      <c r="F569" s="214">
        <v>55700</v>
      </c>
      <c r="G569" s="214">
        <v>14</v>
      </c>
      <c r="H569" s="214">
        <v>917</v>
      </c>
      <c r="I569" s="214">
        <v>1930</v>
      </c>
      <c r="J569" s="214">
        <v>15600</v>
      </c>
      <c r="K569" s="214">
        <v>306</v>
      </c>
      <c r="L569" s="214">
        <v>265</v>
      </c>
      <c r="M569" s="214">
        <v>323</v>
      </c>
      <c r="N569" s="215" t="s">
        <v>3</v>
      </c>
      <c r="O569" s="214">
        <v>13900</v>
      </c>
      <c r="P569" s="214">
        <v>22900</v>
      </c>
      <c r="Q569" s="214">
        <v>49.9</v>
      </c>
      <c r="R569" s="216">
        <v>48</v>
      </c>
    </row>
    <row r="570" spans="1:18" x14ac:dyDescent="0.2">
      <c r="C570" s="65"/>
      <c r="D570" s="65"/>
      <c r="E570" s="212">
        <f>AVERAGE(E564:E569)</f>
        <v>54733.333333333336</v>
      </c>
      <c r="F570" s="212">
        <f>AVERAGE(F564:F569)</f>
        <v>55783.333333333336</v>
      </c>
      <c r="G570" s="212">
        <f>AVERAGE(E570:F570)</f>
        <v>55258.333333333336</v>
      </c>
      <c r="H570" s="65"/>
      <c r="I570" s="65"/>
      <c r="J570" s="65"/>
      <c r="K570" s="65"/>
      <c r="L570" s="65"/>
      <c r="M570" s="65"/>
      <c r="N570" s="65"/>
      <c r="O570" s="65"/>
      <c r="P570" s="65"/>
      <c r="Q570" s="65"/>
      <c r="R570" s="65"/>
    </row>
    <row r="571" spans="1:18" ht="13.5" thickBot="1" x14ac:dyDescent="0.25">
      <c r="C571" s="65"/>
      <c r="D571" s="65"/>
      <c r="E571" s="212"/>
      <c r="F571" s="212"/>
      <c r="G571" s="65"/>
      <c r="H571" s="65"/>
      <c r="I571" s="65"/>
      <c r="J571" s="65"/>
      <c r="K571" s="65"/>
      <c r="L571" s="65"/>
      <c r="M571" s="65"/>
      <c r="N571" s="65"/>
      <c r="O571" s="65"/>
      <c r="P571" s="65"/>
      <c r="Q571" s="65"/>
      <c r="R571" s="65"/>
    </row>
    <row r="572" spans="1:18" x14ac:dyDescent="0.2">
      <c r="A572" s="43" t="s">
        <v>79</v>
      </c>
      <c r="B572" s="58"/>
      <c r="C572" s="49" t="s">
        <v>27</v>
      </c>
      <c r="D572" s="49"/>
      <c r="E572" s="49" t="s">
        <v>65</v>
      </c>
      <c r="F572" s="49" t="s">
        <v>65</v>
      </c>
      <c r="G572" s="49" t="s">
        <v>68</v>
      </c>
      <c r="H572" s="49" t="s">
        <v>12</v>
      </c>
      <c r="I572" s="49" t="s">
        <v>31</v>
      </c>
      <c r="J572" s="49" t="s">
        <v>35</v>
      </c>
      <c r="K572" s="49" t="s">
        <v>26</v>
      </c>
      <c r="L572" s="49" t="s">
        <v>163</v>
      </c>
      <c r="M572" s="49" t="s">
        <v>24</v>
      </c>
      <c r="N572" s="49" t="s">
        <v>16</v>
      </c>
      <c r="O572" s="49" t="s">
        <v>53</v>
      </c>
      <c r="P572" s="49" t="s">
        <v>164</v>
      </c>
      <c r="Q572" s="135" t="s">
        <v>111</v>
      </c>
      <c r="R572" s="132" t="s">
        <v>112</v>
      </c>
    </row>
    <row r="573" spans="1:18" ht="13.5" thickBot="1" x14ac:dyDescent="0.25">
      <c r="A573" s="44" t="s">
        <v>49</v>
      </c>
      <c r="B573" s="274" t="s">
        <v>48</v>
      </c>
      <c r="C573" s="273" t="s">
        <v>4</v>
      </c>
      <c r="D573" s="273" t="s">
        <v>43</v>
      </c>
      <c r="E573" s="273" t="s">
        <v>32</v>
      </c>
      <c r="F573" s="273" t="s">
        <v>99</v>
      </c>
      <c r="G573" s="273" t="s">
        <v>32</v>
      </c>
      <c r="H573" s="273" t="s">
        <v>32</v>
      </c>
      <c r="I573" s="273" t="s">
        <v>32</v>
      </c>
      <c r="J573" s="273" t="s">
        <v>32</v>
      </c>
      <c r="K573" s="273" t="s">
        <v>32</v>
      </c>
      <c r="L573" s="273" t="s">
        <v>113</v>
      </c>
      <c r="M573" s="273" t="s">
        <v>113</v>
      </c>
      <c r="N573" s="273" t="s">
        <v>113</v>
      </c>
      <c r="O573" s="273" t="s">
        <v>113</v>
      </c>
      <c r="P573" s="273" t="s">
        <v>113</v>
      </c>
      <c r="Q573" s="272" t="s">
        <v>113</v>
      </c>
      <c r="R573" s="271" t="s">
        <v>113</v>
      </c>
    </row>
    <row r="574" spans="1:18" x14ac:dyDescent="0.2">
      <c r="A574" s="120" t="s">
        <v>7</v>
      </c>
      <c r="B574" s="101">
        <v>41862</v>
      </c>
      <c r="C574">
        <v>2667</v>
      </c>
      <c r="D574">
        <v>7.9</v>
      </c>
      <c r="E574">
        <v>1830</v>
      </c>
      <c r="F574">
        <v>1780</v>
      </c>
      <c r="G574">
        <v>97</v>
      </c>
      <c r="H574">
        <v>146</v>
      </c>
      <c r="I574" s="52">
        <v>76</v>
      </c>
      <c r="J574">
        <v>379</v>
      </c>
      <c r="K574">
        <v>10.6</v>
      </c>
      <c r="L574">
        <v>212</v>
      </c>
      <c r="M574">
        <v>258</v>
      </c>
      <c r="N574" s="92" t="s">
        <v>3</v>
      </c>
      <c r="O574">
        <v>654</v>
      </c>
      <c r="P574">
        <v>388</v>
      </c>
      <c r="Q574">
        <v>9.4</v>
      </c>
      <c r="R574" s="122">
        <v>8.1999999999999993</v>
      </c>
    </row>
    <row r="575" spans="1:18" x14ac:dyDescent="0.2">
      <c r="A575" s="104" t="s">
        <v>36</v>
      </c>
      <c r="B575" s="101">
        <v>41862</v>
      </c>
      <c r="C575">
        <v>3930</v>
      </c>
      <c r="D575">
        <v>7.9</v>
      </c>
      <c r="E575">
        <v>2590</v>
      </c>
      <c r="F575">
        <v>2460</v>
      </c>
      <c r="G575">
        <v>334</v>
      </c>
      <c r="H575">
        <v>171</v>
      </c>
      <c r="I575">
        <v>88.8</v>
      </c>
      <c r="J575">
        <v>530</v>
      </c>
      <c r="K575">
        <v>14.5</v>
      </c>
      <c r="L575">
        <v>250</v>
      </c>
      <c r="M575">
        <v>305</v>
      </c>
      <c r="N575" s="92" t="s">
        <v>3</v>
      </c>
      <c r="O575">
        <v>687</v>
      </c>
      <c r="P575">
        <v>815</v>
      </c>
      <c r="Q575" s="52">
        <v>9</v>
      </c>
      <c r="R575" s="78">
        <v>6.8</v>
      </c>
    </row>
    <row r="576" spans="1:18" x14ac:dyDescent="0.2">
      <c r="A576" s="104" t="s">
        <v>72</v>
      </c>
      <c r="B576" s="101">
        <v>41862</v>
      </c>
      <c r="C576">
        <v>1591</v>
      </c>
      <c r="D576">
        <v>7.8</v>
      </c>
      <c r="E576">
        <v>1070</v>
      </c>
      <c r="F576">
        <v>970</v>
      </c>
      <c r="G576">
        <v>66</v>
      </c>
      <c r="H576">
        <v>86.1</v>
      </c>
      <c r="I576" s="52">
        <v>28</v>
      </c>
      <c r="J576">
        <v>198</v>
      </c>
      <c r="K576">
        <v>10.199999999999999</v>
      </c>
      <c r="L576">
        <v>160</v>
      </c>
      <c r="M576">
        <v>195</v>
      </c>
      <c r="N576" s="92" t="s">
        <v>3</v>
      </c>
      <c r="O576">
        <v>385</v>
      </c>
      <c r="P576">
        <v>164</v>
      </c>
      <c r="Q576" s="52">
        <v>5</v>
      </c>
      <c r="R576" s="78">
        <v>4.0999999999999996</v>
      </c>
    </row>
    <row r="577" spans="1:18" x14ac:dyDescent="0.2">
      <c r="A577" s="104" t="s">
        <v>57</v>
      </c>
      <c r="B577" s="101">
        <v>41862</v>
      </c>
      <c r="C577">
        <v>67800</v>
      </c>
      <c r="D577">
        <v>8.3000000000000007</v>
      </c>
      <c r="E577">
        <v>55900</v>
      </c>
      <c r="F577">
        <v>55400</v>
      </c>
      <c r="G577">
        <v>3</v>
      </c>
      <c r="H577">
        <v>993</v>
      </c>
      <c r="I577">
        <v>2080</v>
      </c>
      <c r="J577">
        <v>14300</v>
      </c>
      <c r="K577">
        <v>304</v>
      </c>
      <c r="L577">
        <v>266</v>
      </c>
      <c r="M577">
        <v>324</v>
      </c>
      <c r="N577" s="92" t="s">
        <v>3</v>
      </c>
      <c r="O577">
        <v>13900</v>
      </c>
      <c r="P577">
        <v>23700</v>
      </c>
      <c r="Q577">
        <v>49.8</v>
      </c>
      <c r="R577" s="78">
        <v>46.6</v>
      </c>
    </row>
    <row r="578" spans="1:18" x14ac:dyDescent="0.2">
      <c r="A578" s="104" t="s">
        <v>56</v>
      </c>
      <c r="B578" s="101">
        <v>41862</v>
      </c>
      <c r="C578">
        <v>66600</v>
      </c>
      <c r="D578">
        <v>8.1</v>
      </c>
      <c r="E578">
        <v>55900</v>
      </c>
      <c r="F578">
        <v>55800</v>
      </c>
      <c r="G578">
        <v>9</v>
      </c>
      <c r="H578">
        <v>970</v>
      </c>
      <c r="I578">
        <v>2040</v>
      </c>
      <c r="J578">
        <v>15000</v>
      </c>
      <c r="K578">
        <v>315</v>
      </c>
      <c r="L578">
        <v>271</v>
      </c>
      <c r="M578">
        <v>331</v>
      </c>
      <c r="N578" s="92" t="s">
        <v>3</v>
      </c>
      <c r="O578">
        <v>13900</v>
      </c>
      <c r="P578">
        <v>23400</v>
      </c>
      <c r="Q578">
        <v>50.2</v>
      </c>
      <c r="R578" s="78">
        <v>46.7</v>
      </c>
    </row>
    <row r="579" spans="1:18" x14ac:dyDescent="0.2">
      <c r="A579" s="104" t="s">
        <v>60</v>
      </c>
      <c r="B579" s="101">
        <v>41862</v>
      </c>
      <c r="C579">
        <v>67700</v>
      </c>
      <c r="D579">
        <v>8.3000000000000007</v>
      </c>
      <c r="E579">
        <v>56200</v>
      </c>
      <c r="F579">
        <v>56300</v>
      </c>
      <c r="G579">
        <v>5</v>
      </c>
      <c r="H579">
        <v>946</v>
      </c>
      <c r="I579">
        <v>2050</v>
      </c>
      <c r="J579">
        <v>15300</v>
      </c>
      <c r="K579">
        <v>321</v>
      </c>
      <c r="L579">
        <v>269</v>
      </c>
      <c r="M579">
        <v>328</v>
      </c>
      <c r="N579" s="92" t="s">
        <v>3</v>
      </c>
      <c r="O579">
        <v>13900</v>
      </c>
      <c r="P579">
        <v>23600</v>
      </c>
      <c r="Q579" s="52">
        <v>49</v>
      </c>
      <c r="R579" s="78">
        <v>46.4</v>
      </c>
    </row>
    <row r="580" spans="1:18" x14ac:dyDescent="0.2">
      <c r="A580" s="104" t="s">
        <v>59</v>
      </c>
      <c r="B580" s="101">
        <v>41862</v>
      </c>
      <c r="C580">
        <v>67300</v>
      </c>
      <c r="D580">
        <v>8.1999999999999993</v>
      </c>
      <c r="E580">
        <v>56300</v>
      </c>
      <c r="F580">
        <v>55000</v>
      </c>
      <c r="G580">
        <v>11</v>
      </c>
      <c r="H580">
        <v>894</v>
      </c>
      <c r="I580">
        <v>1930</v>
      </c>
      <c r="J580">
        <v>14100</v>
      </c>
      <c r="K580">
        <v>322</v>
      </c>
      <c r="L580">
        <v>269</v>
      </c>
      <c r="M580">
        <v>328</v>
      </c>
      <c r="N580" s="92" t="s">
        <v>3</v>
      </c>
      <c r="O580">
        <v>14100</v>
      </c>
      <c r="P580">
        <v>23500</v>
      </c>
      <c r="Q580" s="52">
        <v>49.2</v>
      </c>
      <c r="R580" s="78">
        <v>46.3</v>
      </c>
    </row>
    <row r="581" spans="1:18" x14ac:dyDescent="0.2">
      <c r="A581" s="104" t="s">
        <v>63</v>
      </c>
      <c r="B581" s="101">
        <v>41862</v>
      </c>
      <c r="C581">
        <v>67600</v>
      </c>
      <c r="D581">
        <v>8.1999999999999993</v>
      </c>
      <c r="E581">
        <v>56100</v>
      </c>
      <c r="F581">
        <v>56700</v>
      </c>
      <c r="G581">
        <v>6</v>
      </c>
      <c r="H581">
        <v>966</v>
      </c>
      <c r="I581">
        <v>2000</v>
      </c>
      <c r="J581">
        <v>15400</v>
      </c>
      <c r="K581">
        <v>318</v>
      </c>
      <c r="L581">
        <v>269</v>
      </c>
      <c r="M581">
        <v>328</v>
      </c>
      <c r="N581" s="92" t="s">
        <v>3</v>
      </c>
      <c r="O581">
        <v>14000</v>
      </c>
      <c r="P581">
        <v>23800</v>
      </c>
      <c r="Q581">
        <v>49.6</v>
      </c>
      <c r="R581" s="78">
        <v>46.6</v>
      </c>
    </row>
    <row r="582" spans="1:18" ht="13.5" thickBot="1" x14ac:dyDescent="0.25">
      <c r="A582" s="105" t="s">
        <v>62</v>
      </c>
      <c r="B582" s="213">
        <v>41862</v>
      </c>
      <c r="C582" s="214">
        <v>67500</v>
      </c>
      <c r="D582" s="244">
        <v>8</v>
      </c>
      <c r="E582" s="214">
        <v>55900</v>
      </c>
      <c r="F582" s="214">
        <v>55300</v>
      </c>
      <c r="G582" s="214">
        <v>13</v>
      </c>
      <c r="H582" s="214">
        <v>921</v>
      </c>
      <c r="I582" s="214">
        <v>1960</v>
      </c>
      <c r="J582" s="214">
        <v>14400</v>
      </c>
      <c r="K582" s="214">
        <v>316</v>
      </c>
      <c r="L582" s="214">
        <v>270</v>
      </c>
      <c r="M582" s="214">
        <v>329</v>
      </c>
      <c r="N582" s="215" t="s">
        <v>3</v>
      </c>
      <c r="O582" s="214">
        <v>14000</v>
      </c>
      <c r="P582" s="214">
        <v>23500</v>
      </c>
      <c r="Q582" s="214">
        <v>48.8</v>
      </c>
      <c r="R582" s="246">
        <v>46</v>
      </c>
    </row>
    <row r="583" spans="1:18" x14ac:dyDescent="0.2">
      <c r="C583" s="65"/>
      <c r="D583" s="65"/>
      <c r="E583" s="212">
        <f>AVERAGE(E577:E582)</f>
        <v>56050</v>
      </c>
      <c r="F583" s="212">
        <f>AVERAGE(F577:F582)</f>
        <v>55750</v>
      </c>
      <c r="G583" s="212">
        <f>AVERAGE(E583:F583)</f>
        <v>55900</v>
      </c>
      <c r="H583" s="65"/>
      <c r="I583" s="65"/>
      <c r="J583" s="65"/>
      <c r="K583" s="65"/>
      <c r="L583" s="65"/>
      <c r="M583" s="65"/>
      <c r="N583" s="65"/>
      <c r="O583" s="65"/>
      <c r="P583" s="65"/>
      <c r="Q583" s="65"/>
      <c r="R583" s="65"/>
    </row>
    <row r="584" spans="1:18" ht="13.5" thickBot="1" x14ac:dyDescent="0.25">
      <c r="C584" s="65"/>
      <c r="D584" s="65"/>
      <c r="E584" s="212"/>
      <c r="F584" s="212"/>
      <c r="G584" s="212"/>
      <c r="H584" s="65"/>
      <c r="I584" s="65"/>
      <c r="J584" s="65"/>
      <c r="K584" s="65"/>
      <c r="L584" s="65"/>
      <c r="M584" s="65"/>
      <c r="N584" s="65"/>
      <c r="O584" s="65"/>
      <c r="P584" s="65"/>
      <c r="Q584" s="65"/>
      <c r="R584" s="65"/>
    </row>
    <row r="585" spans="1:18" x14ac:dyDescent="0.2">
      <c r="A585" s="43" t="s">
        <v>79</v>
      </c>
      <c r="B585" s="58"/>
      <c r="C585" s="49" t="s">
        <v>27</v>
      </c>
      <c r="D585" s="49"/>
      <c r="E585" s="49" t="s">
        <v>65</v>
      </c>
      <c r="F585" s="49" t="s">
        <v>65</v>
      </c>
      <c r="G585" s="49" t="s">
        <v>68</v>
      </c>
      <c r="H585" s="49" t="s">
        <v>12</v>
      </c>
      <c r="I585" s="49" t="s">
        <v>31</v>
      </c>
      <c r="J585" s="49" t="s">
        <v>35</v>
      </c>
      <c r="K585" s="49" t="s">
        <v>26</v>
      </c>
      <c r="L585" s="49" t="s">
        <v>163</v>
      </c>
      <c r="M585" s="49" t="s">
        <v>24</v>
      </c>
      <c r="N585" s="49" t="s">
        <v>16</v>
      </c>
      <c r="O585" s="49" t="s">
        <v>53</v>
      </c>
      <c r="P585" s="49" t="s">
        <v>164</v>
      </c>
      <c r="Q585" s="135" t="s">
        <v>111</v>
      </c>
      <c r="R585" s="132" t="s">
        <v>112</v>
      </c>
    </row>
    <row r="586" spans="1:18" ht="13.5" thickBot="1" x14ac:dyDescent="0.25">
      <c r="A586" s="44" t="s">
        <v>49</v>
      </c>
      <c r="B586" s="274" t="s">
        <v>48</v>
      </c>
      <c r="C586" s="273" t="s">
        <v>4</v>
      </c>
      <c r="D586" s="273" t="s">
        <v>43</v>
      </c>
      <c r="E586" s="273" t="s">
        <v>32</v>
      </c>
      <c r="F586" s="273" t="s">
        <v>99</v>
      </c>
      <c r="G586" s="273" t="s">
        <v>32</v>
      </c>
      <c r="H586" s="273" t="s">
        <v>32</v>
      </c>
      <c r="I586" s="273" t="s">
        <v>32</v>
      </c>
      <c r="J586" s="273" t="s">
        <v>32</v>
      </c>
      <c r="K586" s="273" t="s">
        <v>32</v>
      </c>
      <c r="L586" s="273" t="s">
        <v>113</v>
      </c>
      <c r="M586" s="273" t="s">
        <v>113</v>
      </c>
      <c r="N586" s="273" t="s">
        <v>113</v>
      </c>
      <c r="O586" s="273" t="s">
        <v>113</v>
      </c>
      <c r="P586" s="273" t="s">
        <v>113</v>
      </c>
      <c r="Q586" s="272" t="s">
        <v>113</v>
      </c>
      <c r="R586" s="271" t="s">
        <v>113</v>
      </c>
    </row>
    <row r="587" spans="1:18" x14ac:dyDescent="0.2">
      <c r="A587" s="120" t="s">
        <v>7</v>
      </c>
      <c r="B587" s="101">
        <v>41947</v>
      </c>
      <c r="C587">
        <v>2768</v>
      </c>
      <c r="D587">
        <v>7.9</v>
      </c>
      <c r="E587">
        <v>1850</v>
      </c>
      <c r="F587">
        <v>1780</v>
      </c>
      <c r="G587">
        <v>172</v>
      </c>
      <c r="H587">
        <v>149</v>
      </c>
      <c r="I587">
        <v>75.900000000000006</v>
      </c>
      <c r="J587">
        <v>332</v>
      </c>
      <c r="K587">
        <v>7.8</v>
      </c>
      <c r="L587">
        <v>220</v>
      </c>
      <c r="M587">
        <v>268</v>
      </c>
      <c r="N587" s="92" t="s">
        <v>3</v>
      </c>
      <c r="O587">
        <v>677</v>
      </c>
      <c r="P587">
        <v>404</v>
      </c>
      <c r="Q587">
        <v>6.1</v>
      </c>
      <c r="R587" s="122">
        <v>4.9000000000000004</v>
      </c>
    </row>
    <row r="588" spans="1:18" x14ac:dyDescent="0.2">
      <c r="A588" s="104" t="s">
        <v>36</v>
      </c>
      <c r="B588" s="101">
        <v>41947</v>
      </c>
      <c r="C588">
        <v>3330</v>
      </c>
      <c r="D588">
        <v>7.8</v>
      </c>
      <c r="E588">
        <v>2150</v>
      </c>
      <c r="F588">
        <v>2090</v>
      </c>
      <c r="G588">
        <v>113</v>
      </c>
      <c r="H588">
        <v>158</v>
      </c>
      <c r="I588">
        <v>75.599999999999994</v>
      </c>
      <c r="J588">
        <v>454</v>
      </c>
      <c r="K588">
        <v>10.3</v>
      </c>
      <c r="L588">
        <v>242</v>
      </c>
      <c r="M588">
        <v>295</v>
      </c>
      <c r="N588" s="92" t="s">
        <v>3</v>
      </c>
      <c r="O588">
        <v>630</v>
      </c>
      <c r="P588">
        <v>617</v>
      </c>
      <c r="Q588">
        <v>6.4</v>
      </c>
      <c r="R588" s="78">
        <v>5.0999999999999996</v>
      </c>
    </row>
    <row r="589" spans="1:18" x14ac:dyDescent="0.2">
      <c r="A589" s="104" t="s">
        <v>72</v>
      </c>
      <c r="B589" s="101">
        <v>41947</v>
      </c>
      <c r="C589">
        <v>1956</v>
      </c>
      <c r="D589">
        <v>7.5</v>
      </c>
      <c r="E589">
        <v>1280</v>
      </c>
      <c r="F589">
        <v>1190</v>
      </c>
      <c r="G589">
        <v>154</v>
      </c>
      <c r="H589">
        <v>94.6</v>
      </c>
      <c r="I589">
        <v>31.1</v>
      </c>
      <c r="J589">
        <v>278</v>
      </c>
      <c r="K589" s="52">
        <v>11</v>
      </c>
      <c r="L589">
        <v>170</v>
      </c>
      <c r="M589">
        <v>207</v>
      </c>
      <c r="N589" s="92" t="s">
        <v>3</v>
      </c>
      <c r="O589">
        <v>450</v>
      </c>
      <c r="P589">
        <v>221</v>
      </c>
      <c r="Q589">
        <v>5.4</v>
      </c>
      <c r="R589" s="78">
        <v>5.0999999999999996</v>
      </c>
    </row>
    <row r="590" spans="1:18" x14ac:dyDescent="0.2">
      <c r="A590" s="104" t="s">
        <v>57</v>
      </c>
      <c r="B590" s="101">
        <v>41948</v>
      </c>
      <c r="C590">
        <v>70100</v>
      </c>
      <c r="D590">
        <v>8.1999999999999993</v>
      </c>
      <c r="E590">
        <v>57600</v>
      </c>
      <c r="F590">
        <v>60000</v>
      </c>
      <c r="G590">
        <v>95</v>
      </c>
      <c r="H590">
        <v>998</v>
      </c>
      <c r="I590">
        <v>2110</v>
      </c>
      <c r="J590">
        <v>17100</v>
      </c>
      <c r="K590">
        <v>324</v>
      </c>
      <c r="L590">
        <v>279</v>
      </c>
      <c r="M590">
        <v>340</v>
      </c>
      <c r="N590" s="92" t="s">
        <v>3</v>
      </c>
      <c r="O590">
        <v>14700</v>
      </c>
      <c r="P590">
        <v>24600</v>
      </c>
      <c r="Q590">
        <v>48.3</v>
      </c>
      <c r="R590" s="78">
        <v>45.4</v>
      </c>
    </row>
    <row r="591" spans="1:18" x14ac:dyDescent="0.2">
      <c r="A591" s="104" t="s">
        <v>56</v>
      </c>
      <c r="B591" s="101">
        <v>41948</v>
      </c>
      <c r="C591">
        <v>70000</v>
      </c>
      <c r="D591">
        <v>8.1999999999999993</v>
      </c>
      <c r="E591">
        <v>57400</v>
      </c>
      <c r="F591">
        <v>59500</v>
      </c>
      <c r="G591">
        <v>14</v>
      </c>
      <c r="H591">
        <v>960</v>
      </c>
      <c r="I591">
        <v>2040</v>
      </c>
      <c r="J591">
        <v>16700</v>
      </c>
      <c r="K591">
        <v>325</v>
      </c>
      <c r="L591">
        <v>277</v>
      </c>
      <c r="M591">
        <v>338</v>
      </c>
      <c r="N591" s="92" t="s">
        <v>3</v>
      </c>
      <c r="O591">
        <v>14700</v>
      </c>
      <c r="P591">
        <v>24600</v>
      </c>
      <c r="Q591">
        <v>47.9</v>
      </c>
      <c r="R591" s="78">
        <v>45.5</v>
      </c>
    </row>
    <row r="592" spans="1:18" x14ac:dyDescent="0.2">
      <c r="A592" s="104" t="s">
        <v>60</v>
      </c>
      <c r="B592" s="101">
        <v>41948</v>
      </c>
      <c r="C592">
        <v>69400</v>
      </c>
      <c r="D592">
        <v>8.1999999999999993</v>
      </c>
      <c r="E592">
        <v>57100</v>
      </c>
      <c r="F592">
        <v>59600</v>
      </c>
      <c r="G592">
        <v>88</v>
      </c>
      <c r="H592">
        <v>1000</v>
      </c>
      <c r="I592">
        <v>2050</v>
      </c>
      <c r="J592">
        <v>16800</v>
      </c>
      <c r="K592">
        <v>328</v>
      </c>
      <c r="L592">
        <v>276</v>
      </c>
      <c r="M592">
        <v>336</v>
      </c>
      <c r="N592" s="92" t="s">
        <v>3</v>
      </c>
      <c r="O592">
        <v>14700</v>
      </c>
      <c r="P592">
        <v>24600</v>
      </c>
      <c r="Q592">
        <v>48.2</v>
      </c>
      <c r="R592" s="78">
        <v>44.9</v>
      </c>
    </row>
    <row r="593" spans="1:18" x14ac:dyDescent="0.2">
      <c r="A593" s="104" t="s">
        <v>59</v>
      </c>
      <c r="B593" s="101">
        <v>41948</v>
      </c>
      <c r="C593">
        <v>69900</v>
      </c>
      <c r="D593">
        <v>8.1999999999999993</v>
      </c>
      <c r="E593">
        <v>57300</v>
      </c>
      <c r="F593">
        <v>59900</v>
      </c>
      <c r="G593">
        <v>96</v>
      </c>
      <c r="H593">
        <v>957</v>
      </c>
      <c r="I593">
        <v>2070</v>
      </c>
      <c r="J593">
        <v>17200</v>
      </c>
      <c r="K593">
        <v>322</v>
      </c>
      <c r="L593">
        <v>276</v>
      </c>
      <c r="M593">
        <v>336</v>
      </c>
      <c r="N593" s="92" t="s">
        <v>3</v>
      </c>
      <c r="O593">
        <v>14700</v>
      </c>
      <c r="P593">
        <v>24500</v>
      </c>
      <c r="Q593">
        <v>47.5</v>
      </c>
      <c r="R593" s="78">
        <v>43.4</v>
      </c>
    </row>
    <row r="594" spans="1:18" x14ac:dyDescent="0.2">
      <c r="A594" s="104" t="s">
        <v>63</v>
      </c>
      <c r="B594" s="101">
        <v>41948</v>
      </c>
      <c r="C594">
        <v>69500</v>
      </c>
      <c r="D594">
        <v>8.1999999999999993</v>
      </c>
      <c r="E594">
        <v>57400</v>
      </c>
      <c r="F594">
        <v>59500</v>
      </c>
      <c r="G594">
        <v>78</v>
      </c>
      <c r="H594">
        <v>926</v>
      </c>
      <c r="I594">
        <v>1970</v>
      </c>
      <c r="J594">
        <v>16800</v>
      </c>
      <c r="K594">
        <v>327</v>
      </c>
      <c r="L594">
        <v>276</v>
      </c>
      <c r="M594">
        <v>336</v>
      </c>
      <c r="N594" s="92" t="s">
        <v>3</v>
      </c>
      <c r="O594">
        <v>14700</v>
      </c>
      <c r="P594">
        <v>24600</v>
      </c>
      <c r="Q594">
        <v>48.8</v>
      </c>
      <c r="R594" s="52">
        <v>46</v>
      </c>
    </row>
    <row r="595" spans="1:18" ht="13.5" thickBot="1" x14ac:dyDescent="0.25">
      <c r="A595" s="105" t="s">
        <v>62</v>
      </c>
      <c r="B595" s="213">
        <v>41948</v>
      </c>
      <c r="C595" s="214">
        <v>70200</v>
      </c>
      <c r="D595" s="214">
        <v>8.1999999999999993</v>
      </c>
      <c r="E595" s="214">
        <v>57700</v>
      </c>
      <c r="F595" s="214">
        <v>59200</v>
      </c>
      <c r="G595" s="214">
        <v>29</v>
      </c>
      <c r="H595" s="214">
        <v>946</v>
      </c>
      <c r="I595" s="214">
        <v>2000</v>
      </c>
      <c r="J595" s="214">
        <v>16900</v>
      </c>
      <c r="K595" s="214">
        <v>325</v>
      </c>
      <c r="L595" s="214">
        <v>276</v>
      </c>
      <c r="M595" s="214">
        <v>336</v>
      </c>
      <c r="N595" s="215" t="s">
        <v>3</v>
      </c>
      <c r="O595" s="214">
        <v>14600</v>
      </c>
      <c r="P595" s="214">
        <v>24300</v>
      </c>
      <c r="Q595" s="244">
        <v>51</v>
      </c>
      <c r="R595" s="216">
        <v>46.9</v>
      </c>
    </row>
    <row r="596" spans="1:18" x14ac:dyDescent="0.2">
      <c r="C596" s="65"/>
      <c r="D596" s="65"/>
      <c r="E596" s="212">
        <f>AVERAGE(E590:E595)</f>
        <v>57416.666666666664</v>
      </c>
      <c r="F596" s="212">
        <f>AVERAGE(F590:F595)</f>
        <v>59616.666666666664</v>
      </c>
      <c r="G596" s="212">
        <f>AVERAGE(E596:F596)</f>
        <v>58516.666666666664</v>
      </c>
      <c r="H596" s="65"/>
      <c r="I596" s="65"/>
      <c r="J596" s="65"/>
      <c r="K596" s="65"/>
      <c r="L596" s="65"/>
      <c r="M596" s="65"/>
      <c r="N596" s="65"/>
      <c r="O596" s="65"/>
      <c r="P596" s="65"/>
      <c r="Q596" s="65"/>
      <c r="R596" s="65"/>
    </row>
    <row r="597" spans="1:18" x14ac:dyDescent="0.2">
      <c r="C597" s="65"/>
      <c r="D597" s="65"/>
      <c r="E597" s="212"/>
      <c r="F597" s="212"/>
      <c r="G597" s="212"/>
      <c r="H597" s="65"/>
      <c r="I597" s="65"/>
      <c r="J597" s="65"/>
      <c r="K597" s="65"/>
      <c r="L597" s="65"/>
      <c r="M597" s="65"/>
      <c r="N597" s="65"/>
      <c r="O597" s="65"/>
      <c r="P597" s="65"/>
      <c r="Q597" s="65"/>
      <c r="R597" s="65"/>
    </row>
    <row r="598" spans="1:18" x14ac:dyDescent="0.2">
      <c r="C598" s="65"/>
      <c r="D598" s="65"/>
      <c r="E598" s="212"/>
      <c r="F598" s="212"/>
      <c r="G598" s="212"/>
      <c r="H598" s="65"/>
      <c r="I598" s="65"/>
      <c r="J598" s="65"/>
      <c r="K598" s="65"/>
      <c r="L598" s="65"/>
      <c r="M598" s="65"/>
      <c r="N598" s="65"/>
      <c r="O598" s="65"/>
      <c r="P598" s="65"/>
      <c r="Q598" s="65"/>
      <c r="R598" s="65"/>
    </row>
    <row r="599" spans="1:18" x14ac:dyDescent="0.2">
      <c r="A599" s="106" t="s">
        <v>7</v>
      </c>
      <c r="B599" s="54">
        <v>2004</v>
      </c>
      <c r="C599" s="53">
        <f t="shared" ref="C599:E607" si="1">AVERAGE(C5,C23,C41)</f>
        <v>2880</v>
      </c>
      <c r="D599" s="52">
        <f t="shared" si="1"/>
        <v>8.0633333333333326</v>
      </c>
      <c r="E599" s="53">
        <f t="shared" si="1"/>
        <v>1830.6666666666667</v>
      </c>
      <c r="F599" s="53"/>
      <c r="G599" s="53">
        <f t="shared" ref="G599:M607" si="2">AVERAGE(G5,G23,G41)</f>
        <v>371.69666666666672</v>
      </c>
      <c r="H599" s="53">
        <f t="shared" si="2"/>
        <v>151.66666666666666</v>
      </c>
      <c r="I599" s="92">
        <f t="shared" si="2"/>
        <v>74.8</v>
      </c>
      <c r="J599" s="53">
        <f t="shared" si="2"/>
        <v>363.33333333333331</v>
      </c>
      <c r="K599" s="92">
        <f t="shared" si="2"/>
        <v>10.046666666666667</v>
      </c>
      <c r="L599" s="53">
        <f t="shared" si="2"/>
        <v>197.66666666666666</v>
      </c>
      <c r="M599" s="53">
        <f t="shared" si="2"/>
        <v>241.36666666666667</v>
      </c>
      <c r="N599" s="92" t="s">
        <v>3</v>
      </c>
      <c r="O599" s="53">
        <f t="shared" ref="O599:P607" si="3">AVERAGE(O5,O23,O41)</f>
        <v>612.12333333333333</v>
      </c>
      <c r="P599" s="53">
        <f t="shared" si="3"/>
        <v>393.28666666666669</v>
      </c>
      <c r="Q599" s="53"/>
      <c r="R599" s="53"/>
    </row>
    <row r="600" spans="1:18" x14ac:dyDescent="0.2">
      <c r="A600" s="106" t="s">
        <v>36</v>
      </c>
      <c r="C600" s="53">
        <f t="shared" si="1"/>
        <v>3863.3333333333335</v>
      </c>
      <c r="D600" s="52">
        <f t="shared" si="1"/>
        <v>7.9133333333333331</v>
      </c>
      <c r="E600" s="53">
        <f t="shared" si="1"/>
        <v>2475.3333333333335</v>
      </c>
      <c r="F600" s="53"/>
      <c r="G600" s="53">
        <f t="shared" si="2"/>
        <v>252.73333333333335</v>
      </c>
      <c r="H600" s="53">
        <f t="shared" si="2"/>
        <v>166.66666666666666</v>
      </c>
      <c r="I600" s="92">
        <f t="shared" si="2"/>
        <v>76.466666666666669</v>
      </c>
      <c r="J600" s="53">
        <f t="shared" si="2"/>
        <v>538.66666666666663</v>
      </c>
      <c r="K600" s="92">
        <f t="shared" si="2"/>
        <v>15.266666666666666</v>
      </c>
      <c r="L600" s="53">
        <f t="shared" si="2"/>
        <v>224</v>
      </c>
      <c r="M600" s="53">
        <f t="shared" si="2"/>
        <v>272.83333333333337</v>
      </c>
      <c r="N600" s="92" t="s">
        <v>3</v>
      </c>
      <c r="O600" s="53">
        <f t="shared" si="3"/>
        <v>598.49333333333334</v>
      </c>
      <c r="P600" s="53">
        <f t="shared" si="3"/>
        <v>713.7833333333333</v>
      </c>
      <c r="Q600" s="53"/>
      <c r="R600" s="53"/>
    </row>
    <row r="601" spans="1:18" x14ac:dyDescent="0.2">
      <c r="A601" s="106" t="s">
        <v>72</v>
      </c>
      <c r="C601" s="53">
        <f t="shared" si="1"/>
        <v>1916.6666666666667</v>
      </c>
      <c r="D601" s="52">
        <f t="shared" si="1"/>
        <v>7.919999999999999</v>
      </c>
      <c r="E601" s="53">
        <f t="shared" si="1"/>
        <v>1218</v>
      </c>
      <c r="F601" s="53"/>
      <c r="G601" s="53">
        <f t="shared" si="2"/>
        <v>74.3</v>
      </c>
      <c r="H601" s="53">
        <f t="shared" si="2"/>
        <v>100.63333333333333</v>
      </c>
      <c r="I601" s="92">
        <f t="shared" si="2"/>
        <v>25.700000000000003</v>
      </c>
      <c r="J601" s="53">
        <f t="shared" si="2"/>
        <v>241.33333333333334</v>
      </c>
      <c r="K601" s="92">
        <f t="shared" si="2"/>
        <v>10.253333333333332</v>
      </c>
      <c r="L601" s="53">
        <f t="shared" si="2"/>
        <v>175.78</v>
      </c>
      <c r="M601" s="53">
        <f t="shared" si="2"/>
        <v>214.5333333333333</v>
      </c>
      <c r="N601" s="92" t="s">
        <v>3</v>
      </c>
      <c r="O601" s="53">
        <f t="shared" si="3"/>
        <v>378.63666666666671</v>
      </c>
      <c r="P601" s="53">
        <f t="shared" si="3"/>
        <v>184.28666666666666</v>
      </c>
      <c r="Q601" s="53"/>
      <c r="R601" s="53"/>
    </row>
    <row r="602" spans="1:18" x14ac:dyDescent="0.2">
      <c r="A602" s="106" t="s">
        <v>73</v>
      </c>
      <c r="C602" s="53">
        <f t="shared" si="1"/>
        <v>57000</v>
      </c>
      <c r="D602" s="52">
        <f t="shared" si="1"/>
        <v>8.4666666666666668</v>
      </c>
      <c r="E602" s="53">
        <f t="shared" si="1"/>
        <v>44539.333333333336</v>
      </c>
      <c r="F602" s="53"/>
      <c r="G602" s="53">
        <f t="shared" si="2"/>
        <v>68.56</v>
      </c>
      <c r="H602" s="53">
        <f t="shared" si="2"/>
        <v>1014.6666666666666</v>
      </c>
      <c r="I602" s="53">
        <f t="shared" si="2"/>
        <v>1440</v>
      </c>
      <c r="J602" s="53">
        <f t="shared" si="2"/>
        <v>13166.666666666666</v>
      </c>
      <c r="K602" s="53">
        <f t="shared" si="2"/>
        <v>275</v>
      </c>
      <c r="L602" s="53">
        <f t="shared" si="2"/>
        <v>200.06666666666669</v>
      </c>
      <c r="M602" s="53">
        <f t="shared" si="2"/>
        <v>200.86666666666667</v>
      </c>
      <c r="N602" s="52">
        <f>(N26)/3</f>
        <v>21.233333333333334</v>
      </c>
      <c r="O602" s="53">
        <f t="shared" si="3"/>
        <v>10613.333333333334</v>
      </c>
      <c r="P602" s="53">
        <f t="shared" si="3"/>
        <v>18703.333333333332</v>
      </c>
      <c r="Q602" s="53"/>
      <c r="R602" s="53"/>
    </row>
    <row r="603" spans="1:18" x14ac:dyDescent="0.2">
      <c r="A603" s="106" t="s">
        <v>74</v>
      </c>
      <c r="C603" s="53">
        <f t="shared" si="1"/>
        <v>58100</v>
      </c>
      <c r="D603" s="52">
        <f t="shared" si="1"/>
        <v>8.1333333333333329</v>
      </c>
      <c r="E603" s="53">
        <f t="shared" si="1"/>
        <v>45972.666666666664</v>
      </c>
      <c r="F603" s="53"/>
      <c r="G603" s="53">
        <f t="shared" si="2"/>
        <v>44.25</v>
      </c>
      <c r="H603" s="53">
        <f t="shared" si="2"/>
        <v>1025.3333333333333</v>
      </c>
      <c r="I603" s="53">
        <f t="shared" si="2"/>
        <v>1450</v>
      </c>
      <c r="J603" s="53">
        <f t="shared" si="2"/>
        <v>13266.666666666666</v>
      </c>
      <c r="K603" s="53">
        <f t="shared" si="2"/>
        <v>277.33333333333331</v>
      </c>
      <c r="L603" s="53">
        <f t="shared" si="2"/>
        <v>214.46666666666667</v>
      </c>
      <c r="M603" s="53">
        <f t="shared" si="2"/>
        <v>257.06333333333333</v>
      </c>
      <c r="N603" s="69">
        <f>(N45)/3</f>
        <v>2.2600000000000002</v>
      </c>
      <c r="O603" s="53">
        <f t="shared" si="3"/>
        <v>10703.333333333334</v>
      </c>
      <c r="P603" s="53">
        <f t="shared" si="3"/>
        <v>19143.333333333332</v>
      </c>
      <c r="Q603" s="53"/>
      <c r="R603" s="53"/>
    </row>
    <row r="604" spans="1:18" x14ac:dyDescent="0.2">
      <c r="A604" s="106" t="s">
        <v>75</v>
      </c>
      <c r="C604" s="53">
        <f t="shared" si="1"/>
        <v>58033.333333333336</v>
      </c>
      <c r="D604" s="52">
        <f t="shared" si="1"/>
        <v>8.4933333333333341</v>
      </c>
      <c r="E604" s="53">
        <f t="shared" si="1"/>
        <v>45842</v>
      </c>
      <c r="F604" s="53"/>
      <c r="G604" s="53">
        <f t="shared" si="2"/>
        <v>42.266666666666666</v>
      </c>
      <c r="H604" s="53">
        <f t="shared" si="2"/>
        <v>1020.3333333333334</v>
      </c>
      <c r="I604" s="53">
        <f t="shared" si="2"/>
        <v>1433.3333333333333</v>
      </c>
      <c r="J604" s="53">
        <f t="shared" si="2"/>
        <v>13133.333333333334</v>
      </c>
      <c r="K604" s="53">
        <f t="shared" si="2"/>
        <v>278.66666666666669</v>
      </c>
      <c r="L604" s="53">
        <f t="shared" si="2"/>
        <v>212.1933333333333</v>
      </c>
      <c r="M604" s="53">
        <f t="shared" si="2"/>
        <v>221.4</v>
      </c>
      <c r="N604" s="52">
        <f>(N28)/3</f>
        <v>18.366666666666667</v>
      </c>
      <c r="O604" s="53">
        <f t="shared" si="3"/>
        <v>10603.333333333334</v>
      </c>
      <c r="P604" s="53">
        <f t="shared" si="3"/>
        <v>18853.333333333332</v>
      </c>
      <c r="Q604" s="53"/>
      <c r="R604" s="53"/>
    </row>
    <row r="605" spans="1:18" x14ac:dyDescent="0.2">
      <c r="A605" s="106" t="s">
        <v>76</v>
      </c>
      <c r="C605" s="53">
        <f t="shared" si="1"/>
        <v>58166.666666666664</v>
      </c>
      <c r="D605" s="52">
        <f t="shared" si="1"/>
        <v>8.3366666666666678</v>
      </c>
      <c r="E605" s="53">
        <f t="shared" si="1"/>
        <v>46057.333333333336</v>
      </c>
      <c r="F605" s="53"/>
      <c r="G605" s="53">
        <f t="shared" si="2"/>
        <v>41.266666666666666</v>
      </c>
      <c r="H605" s="53">
        <f t="shared" si="2"/>
        <v>1017.6666666666666</v>
      </c>
      <c r="I605" s="53">
        <f t="shared" si="2"/>
        <v>1433.3333333333333</v>
      </c>
      <c r="J605" s="53">
        <f t="shared" si="2"/>
        <v>13133.333333333334</v>
      </c>
      <c r="K605" s="53">
        <f t="shared" si="2"/>
        <v>283</v>
      </c>
      <c r="L605" s="53">
        <f t="shared" si="2"/>
        <v>208.29999999999998</v>
      </c>
      <c r="M605" s="53">
        <f t="shared" si="2"/>
        <v>242.87333333333333</v>
      </c>
      <c r="N605" s="69">
        <f>(N11+N47)/3</f>
        <v>5.5433333333333339</v>
      </c>
      <c r="O605" s="53">
        <f t="shared" si="3"/>
        <v>10733.333333333334</v>
      </c>
      <c r="P605" s="53">
        <f t="shared" si="3"/>
        <v>19123.333333333332</v>
      </c>
      <c r="Q605" s="53"/>
      <c r="R605" s="53"/>
    </row>
    <row r="606" spans="1:18" x14ac:dyDescent="0.2">
      <c r="A606" s="106" t="s">
        <v>77</v>
      </c>
      <c r="C606" s="53">
        <f t="shared" si="1"/>
        <v>58200</v>
      </c>
      <c r="D606" s="52">
        <f t="shared" si="1"/>
        <v>8.5066666666666677</v>
      </c>
      <c r="E606" s="53">
        <f t="shared" si="1"/>
        <v>45944</v>
      </c>
      <c r="F606" s="53"/>
      <c r="G606" s="53">
        <f t="shared" si="2"/>
        <v>24.53</v>
      </c>
      <c r="H606" s="53">
        <f t="shared" si="2"/>
        <v>1011.3333333333334</v>
      </c>
      <c r="I606" s="53">
        <f t="shared" si="2"/>
        <v>1423.3333333333333</v>
      </c>
      <c r="J606" s="53">
        <f t="shared" si="2"/>
        <v>13100</v>
      </c>
      <c r="K606" s="53">
        <f t="shared" si="2"/>
        <v>274</v>
      </c>
      <c r="L606" s="53">
        <f t="shared" si="2"/>
        <v>206.70666666666668</v>
      </c>
      <c r="M606" s="53">
        <f t="shared" si="2"/>
        <v>198.63333333333333</v>
      </c>
      <c r="N606" s="52">
        <f>(N12+N30+N48)/3</f>
        <v>26.39</v>
      </c>
      <c r="O606" s="53">
        <f t="shared" si="3"/>
        <v>10683.413333333332</v>
      </c>
      <c r="P606" s="53">
        <f t="shared" si="3"/>
        <v>18846.666666666668</v>
      </c>
      <c r="Q606" s="53"/>
      <c r="R606" s="53"/>
    </row>
    <row r="607" spans="1:18" x14ac:dyDescent="0.2">
      <c r="A607" s="106" t="s">
        <v>78</v>
      </c>
      <c r="B607" s="101"/>
      <c r="C607" s="53">
        <f t="shared" si="1"/>
        <v>58400</v>
      </c>
      <c r="D607" s="52">
        <f t="shared" si="1"/>
        <v>8.2066666666666652</v>
      </c>
      <c r="E607" s="53">
        <f t="shared" si="1"/>
        <v>46466.666666666664</v>
      </c>
      <c r="F607" s="53"/>
      <c r="G607" s="53">
        <f t="shared" si="2"/>
        <v>107.48333333333333</v>
      </c>
      <c r="H607" s="53">
        <f t="shared" si="2"/>
        <v>1004.3333333333334</v>
      </c>
      <c r="I607" s="53">
        <f t="shared" si="2"/>
        <v>1443.3333333333333</v>
      </c>
      <c r="J607" s="53">
        <f t="shared" si="2"/>
        <v>13266.666666666666</v>
      </c>
      <c r="K607" s="53">
        <f t="shared" si="2"/>
        <v>275.33333333333331</v>
      </c>
      <c r="L607" s="53">
        <f t="shared" si="2"/>
        <v>210.84666666666666</v>
      </c>
      <c r="M607" s="53">
        <f t="shared" si="2"/>
        <v>251.27666666666664</v>
      </c>
      <c r="N607" s="69">
        <f>(N49)/3</f>
        <v>2.9666666666666668</v>
      </c>
      <c r="O607" s="53">
        <f t="shared" si="3"/>
        <v>10696.666666666666</v>
      </c>
      <c r="P607" s="53">
        <f t="shared" si="3"/>
        <v>18933.333333333332</v>
      </c>
      <c r="Q607" s="53"/>
      <c r="R607" s="53"/>
    </row>
    <row r="608" spans="1:18" x14ac:dyDescent="0.2">
      <c r="D608" s="52"/>
      <c r="E608" s="212">
        <f>AVERAGE(E602:E607)</f>
        <v>45803.666666666664</v>
      </c>
      <c r="F608" s="212"/>
      <c r="G608" s="212"/>
    </row>
    <row r="609" spans="1:18" x14ac:dyDescent="0.2">
      <c r="D609" s="52"/>
    </row>
    <row r="610" spans="1:18" x14ac:dyDescent="0.2">
      <c r="A610" s="106" t="s">
        <v>7</v>
      </c>
      <c r="B610" s="54">
        <v>2005</v>
      </c>
      <c r="C610" s="53">
        <f t="shared" ref="C610:M610" si="4">AVERAGE(C60,C74,C90,C104)</f>
        <v>2950</v>
      </c>
      <c r="D610" s="52">
        <f t="shared" si="4"/>
        <v>8.1499999999999986</v>
      </c>
      <c r="E610" s="53">
        <f t="shared" si="4"/>
        <v>1962.5</v>
      </c>
      <c r="F610" s="53">
        <f t="shared" si="4"/>
        <v>1880</v>
      </c>
      <c r="G610" s="53">
        <f t="shared" si="4"/>
        <v>187.33333333333334</v>
      </c>
      <c r="H610" s="53">
        <f t="shared" si="4"/>
        <v>150.5</v>
      </c>
      <c r="I610" s="92">
        <f t="shared" si="4"/>
        <v>81.699999999999989</v>
      </c>
      <c r="J610" s="53">
        <f t="shared" si="4"/>
        <v>365.25</v>
      </c>
      <c r="K610" s="92">
        <f t="shared" si="4"/>
        <v>10.275</v>
      </c>
      <c r="L610" s="53">
        <f t="shared" si="4"/>
        <v>207.5</v>
      </c>
      <c r="M610" s="53">
        <f t="shared" si="4"/>
        <v>247.5</v>
      </c>
      <c r="N610" s="69">
        <f>(N74)/4</f>
        <v>2.625</v>
      </c>
      <c r="O610" s="53">
        <f>AVERAGE(O60,O74,O90,O104)</f>
        <v>716.72500000000002</v>
      </c>
      <c r="P610" s="53">
        <f>AVERAGE(P60,P74,P90,P104)</f>
        <v>432</v>
      </c>
    </row>
    <row r="611" spans="1:18" x14ac:dyDescent="0.2">
      <c r="A611" s="106" t="s">
        <v>36</v>
      </c>
      <c r="C611" s="53">
        <f t="shared" ref="C611:M611" si="5">AVERAGE(C61,C75,C91,C105)</f>
        <v>3957.5</v>
      </c>
      <c r="D611" s="52">
        <f t="shared" si="5"/>
        <v>7.9499999999999993</v>
      </c>
      <c r="E611" s="53">
        <f t="shared" si="5"/>
        <v>2540</v>
      </c>
      <c r="F611" s="53">
        <f t="shared" si="5"/>
        <v>2450</v>
      </c>
      <c r="G611" s="53">
        <f t="shared" si="5"/>
        <v>213.66666666666666</v>
      </c>
      <c r="H611" s="53">
        <f t="shared" si="5"/>
        <v>171</v>
      </c>
      <c r="I611" s="92">
        <f t="shared" si="5"/>
        <v>84.95</v>
      </c>
      <c r="J611" s="53">
        <f t="shared" si="5"/>
        <v>562.5</v>
      </c>
      <c r="K611" s="92">
        <f t="shared" si="5"/>
        <v>15.425000000000001</v>
      </c>
      <c r="L611" s="53">
        <f t="shared" si="5"/>
        <v>234.5</v>
      </c>
      <c r="M611" s="53">
        <f t="shared" si="5"/>
        <v>279.25</v>
      </c>
      <c r="N611" s="69">
        <f>(N75)/4</f>
        <v>3.2250000000000001</v>
      </c>
      <c r="O611" s="53">
        <f>AVERAGE(O61,O75,O91,O105)</f>
        <v>697.69999999999993</v>
      </c>
      <c r="P611" s="53">
        <f>AVERAGE(P61,P75,P91,P105)</f>
        <v>762</v>
      </c>
    </row>
    <row r="612" spans="1:18" x14ac:dyDescent="0.2">
      <c r="A612" s="104" t="s">
        <v>104</v>
      </c>
      <c r="C612" s="53">
        <f t="shared" ref="C612:M612" si="6">AVERAGE(C76,C92,C106)</f>
        <v>4396.666666666667</v>
      </c>
      <c r="D612" s="52">
        <f t="shared" si="6"/>
        <v>7.8666666666666671</v>
      </c>
      <c r="E612" s="53">
        <f t="shared" si="6"/>
        <v>2793.3333333333335</v>
      </c>
      <c r="F612" s="53">
        <f t="shared" si="6"/>
        <v>2700</v>
      </c>
      <c r="G612" s="53">
        <f t="shared" si="6"/>
        <v>93.382008999999996</v>
      </c>
      <c r="H612" s="53">
        <f t="shared" si="6"/>
        <v>172</v>
      </c>
      <c r="I612" s="92">
        <f t="shared" si="6"/>
        <v>86.966666666666654</v>
      </c>
      <c r="J612" s="53">
        <f t="shared" si="6"/>
        <v>639</v>
      </c>
      <c r="K612" s="92">
        <f t="shared" si="6"/>
        <v>16.7</v>
      </c>
      <c r="L612" s="53">
        <f t="shared" si="6"/>
        <v>258.33333333333331</v>
      </c>
      <c r="M612" s="53">
        <f t="shared" si="6"/>
        <v>315.33333333333331</v>
      </c>
      <c r="N612" s="92" t="s">
        <v>3</v>
      </c>
      <c r="O612" s="53">
        <f>AVERAGE(O76,O92,O106)</f>
        <v>725.19999999999993</v>
      </c>
      <c r="P612" s="53">
        <f>AVERAGE(P76,P92,P106)</f>
        <v>889</v>
      </c>
    </row>
    <row r="613" spans="1:18" x14ac:dyDescent="0.2">
      <c r="A613" s="106" t="s">
        <v>72</v>
      </c>
      <c r="C613" s="53">
        <f t="shared" ref="C613:M613" si="7">AVERAGE(C62,C77,C93,C107)</f>
        <v>2267.5</v>
      </c>
      <c r="D613" s="52">
        <f t="shared" si="7"/>
        <v>8.15</v>
      </c>
      <c r="E613" s="53">
        <f t="shared" si="7"/>
        <v>1460</v>
      </c>
      <c r="F613" s="53">
        <f t="shared" si="7"/>
        <v>1375</v>
      </c>
      <c r="G613" s="53">
        <f t="shared" si="7"/>
        <v>62.999999999999964</v>
      </c>
      <c r="H613" s="53">
        <f t="shared" si="7"/>
        <v>99.550000000000011</v>
      </c>
      <c r="I613" s="92">
        <f t="shared" si="7"/>
        <v>29.424999999999997</v>
      </c>
      <c r="J613" s="53">
        <f t="shared" si="7"/>
        <v>330</v>
      </c>
      <c r="K613" s="92">
        <f t="shared" si="7"/>
        <v>11.375</v>
      </c>
      <c r="L613" s="53">
        <f t="shared" si="7"/>
        <v>199.5</v>
      </c>
      <c r="M613" s="53">
        <f t="shared" si="7"/>
        <v>225.75</v>
      </c>
      <c r="N613" s="69">
        <f>(N77)/4</f>
        <v>8.4749999999999996</v>
      </c>
      <c r="O613" s="53">
        <f t="shared" ref="O613:P616" si="8">AVERAGE(O62,O77,O93,O107)</f>
        <v>475.8</v>
      </c>
      <c r="P613" s="53">
        <f t="shared" si="8"/>
        <v>295.25</v>
      </c>
    </row>
    <row r="614" spans="1:18" x14ac:dyDescent="0.2">
      <c r="A614" s="106" t="s">
        <v>73</v>
      </c>
      <c r="C614" s="53">
        <f t="shared" ref="C614:M614" si="9">AVERAGE(C63,C78,C94,C108)</f>
        <v>57612.5</v>
      </c>
      <c r="D614" s="52">
        <f t="shared" si="9"/>
        <v>8.1999999999999993</v>
      </c>
      <c r="E614" s="53">
        <f t="shared" si="9"/>
        <v>46825</v>
      </c>
      <c r="F614" s="53">
        <f t="shared" si="9"/>
        <v>46350</v>
      </c>
      <c r="G614" s="53">
        <f t="shared" si="9"/>
        <v>56.666666666666664</v>
      </c>
      <c r="H614" s="53">
        <f t="shared" si="9"/>
        <v>972</v>
      </c>
      <c r="I614" s="53">
        <f t="shared" si="9"/>
        <v>1540</v>
      </c>
      <c r="J614" s="53">
        <f t="shared" si="9"/>
        <v>13375</v>
      </c>
      <c r="K614" s="53">
        <f t="shared" si="9"/>
        <v>256</v>
      </c>
      <c r="L614" s="53">
        <f t="shared" si="9"/>
        <v>215.25</v>
      </c>
      <c r="M614" s="53">
        <f t="shared" si="9"/>
        <v>246.5</v>
      </c>
      <c r="N614" s="69">
        <f>(N94)/4</f>
        <v>7.75</v>
      </c>
      <c r="O614" s="53">
        <f t="shared" si="8"/>
        <v>11367.5</v>
      </c>
      <c r="P614" s="53">
        <f t="shared" si="8"/>
        <v>18775</v>
      </c>
    </row>
    <row r="615" spans="1:18" x14ac:dyDescent="0.2">
      <c r="A615" s="106" t="s">
        <v>74</v>
      </c>
      <c r="C615" s="53">
        <f t="shared" ref="C615:M615" si="10">AVERAGE(C64,C79,C95,C109)</f>
        <v>57637.5</v>
      </c>
      <c r="D615" s="52">
        <f t="shared" si="10"/>
        <v>8.2750000000000004</v>
      </c>
      <c r="E615" s="53">
        <f t="shared" si="10"/>
        <v>46475</v>
      </c>
      <c r="F615" s="53">
        <f t="shared" si="10"/>
        <v>46400</v>
      </c>
      <c r="G615" s="53">
        <f t="shared" si="10"/>
        <v>84.333333333333329</v>
      </c>
      <c r="H615" s="53">
        <f t="shared" si="10"/>
        <v>983</v>
      </c>
      <c r="I615" s="53">
        <f t="shared" si="10"/>
        <v>1560</v>
      </c>
      <c r="J615" s="53">
        <f t="shared" si="10"/>
        <v>13300</v>
      </c>
      <c r="K615" s="53">
        <f t="shared" si="10"/>
        <v>256</v>
      </c>
      <c r="L615" s="53">
        <f t="shared" si="10"/>
        <v>222</v>
      </c>
      <c r="M615" s="53">
        <f t="shared" si="10"/>
        <v>249.5</v>
      </c>
      <c r="N615" s="52">
        <f>(N79+N95)/4</f>
        <v>10.614999999999998</v>
      </c>
      <c r="O615" s="53">
        <f t="shared" si="8"/>
        <v>11637.5</v>
      </c>
      <c r="P615" s="53">
        <f t="shared" si="8"/>
        <v>19150</v>
      </c>
    </row>
    <row r="616" spans="1:18" x14ac:dyDescent="0.2">
      <c r="A616" s="106" t="s">
        <v>75</v>
      </c>
      <c r="C616" s="53">
        <f t="shared" ref="C616:M616" si="11">AVERAGE(C65,C80,C96,C110)</f>
        <v>57000</v>
      </c>
      <c r="D616" s="52">
        <f t="shared" si="11"/>
        <v>8</v>
      </c>
      <c r="E616" s="53">
        <f t="shared" si="11"/>
        <v>45825</v>
      </c>
      <c r="F616" s="53">
        <f t="shared" si="11"/>
        <v>45950</v>
      </c>
      <c r="G616" s="53">
        <f t="shared" si="11"/>
        <v>49</v>
      </c>
      <c r="H616" s="53">
        <f t="shared" si="11"/>
        <v>967.5</v>
      </c>
      <c r="I616" s="53">
        <f t="shared" si="11"/>
        <v>1537.5</v>
      </c>
      <c r="J616" s="53">
        <f t="shared" si="11"/>
        <v>13025</v>
      </c>
      <c r="K616" s="53">
        <f t="shared" si="11"/>
        <v>253</v>
      </c>
      <c r="L616" s="53">
        <f t="shared" si="11"/>
        <v>213.5</v>
      </c>
      <c r="M616" s="53">
        <f t="shared" si="11"/>
        <v>258.5</v>
      </c>
      <c r="N616" s="69">
        <f>(N110)/4</f>
        <v>0.95750000000000002</v>
      </c>
      <c r="O616" s="53">
        <f t="shared" si="8"/>
        <v>11425</v>
      </c>
      <c r="P616" s="53">
        <f t="shared" si="8"/>
        <v>18775</v>
      </c>
    </row>
    <row r="617" spans="1:18" x14ac:dyDescent="0.2">
      <c r="A617" s="106" t="s">
        <v>76</v>
      </c>
      <c r="C617" s="53">
        <f t="shared" ref="C617:M617" si="12">AVERAGE(C66,C81,C82,C97,C111)</f>
        <v>57300</v>
      </c>
      <c r="D617" s="52">
        <f t="shared" si="12"/>
        <v>8.16</v>
      </c>
      <c r="E617" s="53">
        <f t="shared" si="12"/>
        <v>46220</v>
      </c>
      <c r="F617" s="53">
        <f t="shared" si="12"/>
        <v>46650</v>
      </c>
      <c r="G617" s="53">
        <f t="shared" si="12"/>
        <v>61</v>
      </c>
      <c r="H617" s="53">
        <f t="shared" si="12"/>
        <v>968.4</v>
      </c>
      <c r="I617" s="53">
        <f t="shared" si="12"/>
        <v>1538</v>
      </c>
      <c r="J617" s="53">
        <f t="shared" si="12"/>
        <v>13180</v>
      </c>
      <c r="K617" s="53">
        <f t="shared" si="12"/>
        <v>255.6</v>
      </c>
      <c r="L617" s="53">
        <f t="shared" si="12"/>
        <v>216.4</v>
      </c>
      <c r="M617" s="53">
        <f t="shared" si="12"/>
        <v>254.2</v>
      </c>
      <c r="N617" s="69">
        <f>(N97)/4</f>
        <v>5.9749999999999996</v>
      </c>
      <c r="O617" s="53">
        <f>AVERAGE(O66,O81,O82,O97,O111)</f>
        <v>11386</v>
      </c>
      <c r="P617" s="53">
        <f>AVERAGE(P66,P81,P82,P97,P111)</f>
        <v>18680</v>
      </c>
    </row>
    <row r="618" spans="1:18" x14ac:dyDescent="0.2">
      <c r="A618" s="106" t="s">
        <v>77</v>
      </c>
      <c r="C618" s="53">
        <f t="shared" ref="C618:M618" si="13">AVERAGE(C67,C83,C98,C112)</f>
        <v>57600</v>
      </c>
      <c r="D618" s="52">
        <f t="shared" si="13"/>
        <v>8.1750000000000007</v>
      </c>
      <c r="E618" s="53">
        <f t="shared" si="13"/>
        <v>46200</v>
      </c>
      <c r="F618" s="53">
        <f t="shared" si="13"/>
        <v>46700</v>
      </c>
      <c r="G618" s="53">
        <f t="shared" si="13"/>
        <v>56.999999999999964</v>
      </c>
      <c r="H618" s="53">
        <f t="shared" si="13"/>
        <v>976.5</v>
      </c>
      <c r="I618" s="53">
        <f t="shared" si="13"/>
        <v>1552.5</v>
      </c>
      <c r="J618" s="53">
        <f t="shared" si="13"/>
        <v>13225</v>
      </c>
      <c r="K618" s="53">
        <f t="shared" si="13"/>
        <v>260</v>
      </c>
      <c r="L618" s="53">
        <f t="shared" si="13"/>
        <v>218.5</v>
      </c>
      <c r="M618" s="53">
        <f t="shared" si="13"/>
        <v>252</v>
      </c>
      <c r="N618" s="69">
        <f>(N98)/4</f>
        <v>7.05</v>
      </c>
      <c r="O618" s="53">
        <f>AVERAGE(O67,O83,O98,O112)</f>
        <v>11627.5</v>
      </c>
      <c r="P618" s="53">
        <f>AVERAGE(P67,P83,P98,P112)</f>
        <v>19150</v>
      </c>
    </row>
    <row r="619" spans="1:18" x14ac:dyDescent="0.2">
      <c r="A619" s="106" t="s">
        <v>78</v>
      </c>
      <c r="C619" s="53">
        <f t="shared" ref="C619:M619" si="14">AVERAGE(C68,C84,C99,C113)</f>
        <v>57732.5</v>
      </c>
      <c r="D619" s="52">
        <f t="shared" si="14"/>
        <v>7.85</v>
      </c>
      <c r="E619" s="53">
        <f t="shared" si="14"/>
        <v>46300</v>
      </c>
      <c r="F619" s="53">
        <f t="shared" si="14"/>
        <v>47500</v>
      </c>
      <c r="G619" s="53">
        <f t="shared" si="14"/>
        <v>71.666666666666671</v>
      </c>
      <c r="H619" s="53">
        <f t="shared" si="14"/>
        <v>978</v>
      </c>
      <c r="I619" s="53">
        <f t="shared" si="14"/>
        <v>1562.5</v>
      </c>
      <c r="J619" s="53">
        <f t="shared" si="14"/>
        <v>13075</v>
      </c>
      <c r="K619" s="53">
        <f t="shared" si="14"/>
        <v>258</v>
      </c>
      <c r="L619" s="53">
        <f t="shared" si="14"/>
        <v>218.5</v>
      </c>
      <c r="M619" s="53">
        <f t="shared" si="14"/>
        <v>266.5</v>
      </c>
      <c r="N619" s="92" t="s">
        <v>3</v>
      </c>
      <c r="O619" s="53">
        <f>AVERAGE(O68,O84,O99,O113)</f>
        <v>11657.5</v>
      </c>
      <c r="P619" s="53">
        <f>AVERAGE(P68,P84,P99,P113)</f>
        <v>19125</v>
      </c>
    </row>
    <row r="620" spans="1:18" x14ac:dyDescent="0.2">
      <c r="C620" s="53"/>
      <c r="D620" s="52"/>
      <c r="E620" s="212">
        <f>AVERAGE(E614:E619)</f>
        <v>46307.5</v>
      </c>
      <c r="F620" s="212">
        <f>AVERAGE(F614:F619)</f>
        <v>46591.666666666664</v>
      </c>
      <c r="G620" s="212">
        <f>AVERAGE(E620:F620)</f>
        <v>46449.583333333328</v>
      </c>
      <c r="H620" s="53"/>
      <c r="I620" s="52"/>
      <c r="J620" s="53"/>
      <c r="K620" s="52"/>
      <c r="L620" s="53"/>
      <c r="M620" s="53"/>
      <c r="N620" s="69"/>
      <c r="O620" s="53"/>
      <c r="P620" s="53"/>
    </row>
    <row r="621" spans="1:18" x14ac:dyDescent="0.2">
      <c r="C621" s="53"/>
      <c r="D621" s="52"/>
    </row>
    <row r="622" spans="1:18" x14ac:dyDescent="0.2">
      <c r="A622" s="106" t="s">
        <v>7</v>
      </c>
      <c r="B622" s="54">
        <v>2006</v>
      </c>
      <c r="C622" s="53">
        <f t="shared" ref="C622:M622" si="15">AVERAGE(C118,C132,C147,C161)</f>
        <v>3017.5</v>
      </c>
      <c r="D622" s="52">
        <f t="shared" si="15"/>
        <v>8.0249999999999986</v>
      </c>
      <c r="E622" s="53">
        <f t="shared" si="15"/>
        <v>2162.5</v>
      </c>
      <c r="F622" s="53">
        <f t="shared" si="15"/>
        <v>1952.5</v>
      </c>
      <c r="G622" s="53">
        <f t="shared" si="15"/>
        <v>272.75</v>
      </c>
      <c r="H622" s="53">
        <f t="shared" si="15"/>
        <v>164.75</v>
      </c>
      <c r="I622" s="92">
        <f t="shared" si="15"/>
        <v>84.825000000000003</v>
      </c>
      <c r="J622" s="53">
        <f t="shared" si="15"/>
        <v>373.75</v>
      </c>
      <c r="K622" s="92">
        <f t="shared" si="15"/>
        <v>11.074999999999999</v>
      </c>
      <c r="L622" s="53">
        <f t="shared" si="15"/>
        <v>221.5</v>
      </c>
      <c r="M622" s="53">
        <f t="shared" si="15"/>
        <v>270.25</v>
      </c>
      <c r="N622" s="92" t="s">
        <v>3</v>
      </c>
      <c r="O622" s="53">
        <f>AVERAGE(O118,O132,O147,O161)</f>
        <v>736.45</v>
      </c>
      <c r="P622" s="53">
        <f>AVERAGE(P118,P132,P147,P161)</f>
        <v>443</v>
      </c>
      <c r="Q622" s="52">
        <f>AVERAGE(Q132,Q147,Q161)</f>
        <v>10.4</v>
      </c>
      <c r="R622" s="52">
        <f>AVERAGE(R132,R147,R161)</f>
        <v>8.7333333333333325</v>
      </c>
    </row>
    <row r="623" spans="1:18" x14ac:dyDescent="0.2">
      <c r="A623" s="106" t="s">
        <v>36</v>
      </c>
      <c r="C623" s="53">
        <f t="shared" ref="C623:M623" si="16">AVERAGE(C119,C133,C148,C162)</f>
        <v>4540</v>
      </c>
      <c r="D623" s="52">
        <f t="shared" si="16"/>
        <v>7.7750000000000004</v>
      </c>
      <c r="E623" s="53">
        <f t="shared" si="16"/>
        <v>2950</v>
      </c>
      <c r="F623" s="53">
        <f t="shared" si="16"/>
        <v>2857.5</v>
      </c>
      <c r="G623" s="53">
        <f t="shared" si="16"/>
        <v>222.75</v>
      </c>
      <c r="H623" s="53">
        <f t="shared" si="16"/>
        <v>198.75</v>
      </c>
      <c r="I623" s="92">
        <f t="shared" si="16"/>
        <v>96.974999999999994</v>
      </c>
      <c r="J623" s="53">
        <f t="shared" si="16"/>
        <v>658.25</v>
      </c>
      <c r="K623" s="92">
        <f t="shared" si="16"/>
        <v>16.850000000000001</v>
      </c>
      <c r="L623" s="53">
        <f t="shared" si="16"/>
        <v>272</v>
      </c>
      <c r="M623" s="53">
        <f t="shared" si="16"/>
        <v>331.5</v>
      </c>
      <c r="N623" s="92" t="s">
        <v>3</v>
      </c>
      <c r="O623" s="53">
        <f>AVERAGE(O119,O133,O148,O162)</f>
        <v>780.52499999999998</v>
      </c>
      <c r="P623" s="53">
        <f>AVERAGE(P119,P133,P148,P162)</f>
        <v>937</v>
      </c>
      <c r="Q623" s="52">
        <f>AVERAGE(Q133,Q148,Q162)</f>
        <v>12.133333333333333</v>
      </c>
      <c r="R623" s="52">
        <f>AVERAGE(R133,R148,R162)</f>
        <v>9.0333333333333332</v>
      </c>
    </row>
    <row r="624" spans="1:18" x14ac:dyDescent="0.2">
      <c r="A624" s="104" t="s">
        <v>104</v>
      </c>
      <c r="C624" s="53">
        <f t="shared" ref="C624:M624" si="17">AVERAGE(C120,C134,C149)</f>
        <v>4926.666666666667</v>
      </c>
      <c r="D624" s="52">
        <f t="shared" si="17"/>
        <v>7.8999999999999995</v>
      </c>
      <c r="E624" s="53">
        <f t="shared" si="17"/>
        <v>3150</v>
      </c>
      <c r="F624" s="53">
        <f t="shared" si="17"/>
        <v>3040</v>
      </c>
      <c r="G624" s="53">
        <f t="shared" si="17"/>
        <v>131.66666666666666</v>
      </c>
      <c r="H624" s="53">
        <f t="shared" si="17"/>
        <v>195.33333333333334</v>
      </c>
      <c r="I624" s="92">
        <f t="shared" si="17"/>
        <v>96.8</v>
      </c>
      <c r="J624" s="53">
        <f t="shared" si="17"/>
        <v>744</v>
      </c>
      <c r="K624" s="92">
        <f t="shared" si="17"/>
        <v>19.033333333333335</v>
      </c>
      <c r="L624" s="53">
        <f t="shared" si="17"/>
        <v>300.33333333333331</v>
      </c>
      <c r="M624" s="53">
        <f t="shared" si="17"/>
        <v>366.33333333333331</v>
      </c>
      <c r="N624" s="92" t="s">
        <v>3</v>
      </c>
      <c r="O624" s="53">
        <f>AVERAGE(O120,O134,O149)</f>
        <v>791.86666666666679</v>
      </c>
      <c r="P624" s="53">
        <f>AVERAGE(P120,P134,P149)</f>
        <v>1005.6666666666666</v>
      </c>
      <c r="Q624" s="52">
        <f>AVERAGE(Q134,Q149)</f>
        <v>13.3</v>
      </c>
      <c r="R624" s="52">
        <f>AVERAGE(R134,R149)</f>
        <v>10.600000000000001</v>
      </c>
    </row>
    <row r="625" spans="1:18" x14ac:dyDescent="0.2">
      <c r="A625" s="106" t="s">
        <v>72</v>
      </c>
      <c r="C625" s="53">
        <f t="shared" ref="C625:M625" si="18">AVERAGE(C121,C135,C150,C163)</f>
        <v>1813.25</v>
      </c>
      <c r="D625" s="52">
        <f t="shared" si="18"/>
        <v>7.8249999999999993</v>
      </c>
      <c r="E625" s="53">
        <f t="shared" si="18"/>
        <v>1185</v>
      </c>
      <c r="F625" s="53">
        <f t="shared" si="18"/>
        <v>1087.25</v>
      </c>
      <c r="G625" s="53">
        <f t="shared" si="18"/>
        <v>66.5</v>
      </c>
      <c r="H625" s="92">
        <f t="shared" si="18"/>
        <v>95</v>
      </c>
      <c r="I625" s="92">
        <f t="shared" si="18"/>
        <v>26.6</v>
      </c>
      <c r="J625" s="53">
        <f t="shared" si="18"/>
        <v>242</v>
      </c>
      <c r="K625" s="92">
        <f t="shared" si="18"/>
        <v>10.65</v>
      </c>
      <c r="L625" s="53">
        <f t="shared" si="18"/>
        <v>170</v>
      </c>
      <c r="M625" s="53">
        <f t="shared" si="18"/>
        <v>207.5</v>
      </c>
      <c r="N625" s="92" t="s">
        <v>3</v>
      </c>
      <c r="O625" s="53">
        <f t="shared" ref="O625:P631" si="19">AVERAGE(O121,O135,O150,O163)</f>
        <v>397.92499999999995</v>
      </c>
      <c r="P625" s="53">
        <f t="shared" si="19"/>
        <v>210</v>
      </c>
      <c r="Q625" s="52">
        <f t="shared" ref="Q625:R631" si="20">AVERAGE(Q135,Q150,Q163)</f>
        <v>8.0333333333333332</v>
      </c>
      <c r="R625" s="52">
        <f t="shared" si="20"/>
        <v>6.4000000000000012</v>
      </c>
    </row>
    <row r="626" spans="1:18" x14ac:dyDescent="0.2">
      <c r="A626" s="106" t="s">
        <v>73</v>
      </c>
      <c r="C626" s="53">
        <f t="shared" ref="C626:M626" si="21">AVERAGE(C122,C136,C151,C164)</f>
        <v>58500</v>
      </c>
      <c r="D626" s="52">
        <f t="shared" si="21"/>
        <v>8.4249999999999989</v>
      </c>
      <c r="E626" s="53">
        <f t="shared" si="21"/>
        <v>47275</v>
      </c>
      <c r="F626" s="53">
        <f t="shared" si="21"/>
        <v>47425</v>
      </c>
      <c r="G626" s="53">
        <f t="shared" si="21"/>
        <v>36.75</v>
      </c>
      <c r="H626" s="53">
        <f t="shared" si="21"/>
        <v>1017.5</v>
      </c>
      <c r="I626" s="53">
        <f t="shared" si="21"/>
        <v>1587.5</v>
      </c>
      <c r="J626" s="53">
        <f t="shared" si="21"/>
        <v>13425</v>
      </c>
      <c r="K626" s="53">
        <f t="shared" si="21"/>
        <v>263</v>
      </c>
      <c r="L626" s="53">
        <f t="shared" si="21"/>
        <v>216.25</v>
      </c>
      <c r="M626" s="53">
        <f t="shared" si="21"/>
        <v>236</v>
      </c>
      <c r="N626" s="52">
        <f>(N136+N151+N164)/4</f>
        <v>13.6525</v>
      </c>
      <c r="O626" s="53">
        <f t="shared" si="19"/>
        <v>11700</v>
      </c>
      <c r="P626" s="53">
        <f t="shared" si="19"/>
        <v>19275</v>
      </c>
      <c r="Q626" s="52">
        <f t="shared" si="20"/>
        <v>50.20000000000001</v>
      </c>
      <c r="R626" s="52">
        <f t="shared" si="20"/>
        <v>47.666666666666664</v>
      </c>
    </row>
    <row r="627" spans="1:18" x14ac:dyDescent="0.2">
      <c r="A627" s="106" t="s">
        <v>74</v>
      </c>
      <c r="C627" s="53">
        <f t="shared" ref="C627:M627" si="22">AVERAGE(C123,C137,C152,C165)</f>
        <v>58350</v>
      </c>
      <c r="D627" s="52">
        <f t="shared" si="22"/>
        <v>8.4</v>
      </c>
      <c r="E627" s="53">
        <f t="shared" si="22"/>
        <v>47125</v>
      </c>
      <c r="F627" s="53">
        <f t="shared" si="22"/>
        <v>47350</v>
      </c>
      <c r="G627" s="53">
        <f t="shared" si="22"/>
        <v>35.25</v>
      </c>
      <c r="H627" s="53">
        <f t="shared" si="22"/>
        <v>1017.5</v>
      </c>
      <c r="I627" s="53">
        <f t="shared" si="22"/>
        <v>1595</v>
      </c>
      <c r="J627" s="53">
        <f t="shared" si="22"/>
        <v>13400</v>
      </c>
      <c r="K627" s="53">
        <f t="shared" si="22"/>
        <v>261.5</v>
      </c>
      <c r="L627" s="53">
        <f t="shared" si="22"/>
        <v>218</v>
      </c>
      <c r="M627" s="53">
        <f t="shared" si="22"/>
        <v>254.5</v>
      </c>
      <c r="N627" s="52">
        <f>(N137+N165)/4</f>
        <v>5.5175000000000001</v>
      </c>
      <c r="O627" s="53">
        <f t="shared" si="19"/>
        <v>11670</v>
      </c>
      <c r="P627" s="53">
        <f t="shared" si="19"/>
        <v>19275</v>
      </c>
      <c r="Q627" s="52">
        <f t="shared" si="20"/>
        <v>49.033333333333331</v>
      </c>
      <c r="R627" s="52">
        <f t="shared" si="20"/>
        <v>46.833333333333336</v>
      </c>
    </row>
    <row r="628" spans="1:18" x14ac:dyDescent="0.2">
      <c r="A628" s="106" t="s">
        <v>75</v>
      </c>
      <c r="C628" s="53">
        <f t="shared" ref="C628:M628" si="23">AVERAGE(C124,C138,C153,C166)</f>
        <v>58150</v>
      </c>
      <c r="D628" s="52">
        <f t="shared" si="23"/>
        <v>8.4749999999999996</v>
      </c>
      <c r="E628" s="53">
        <f t="shared" si="23"/>
        <v>46850</v>
      </c>
      <c r="F628" s="53">
        <f t="shared" si="23"/>
        <v>47100</v>
      </c>
      <c r="G628" s="53">
        <f t="shared" si="23"/>
        <v>34.5</v>
      </c>
      <c r="H628" s="53">
        <f t="shared" si="23"/>
        <v>1014</v>
      </c>
      <c r="I628" s="53">
        <f t="shared" si="23"/>
        <v>1585</v>
      </c>
      <c r="J628" s="53">
        <f t="shared" si="23"/>
        <v>13300</v>
      </c>
      <c r="K628" s="53">
        <f t="shared" si="23"/>
        <v>261</v>
      </c>
      <c r="L628" s="53">
        <f t="shared" si="23"/>
        <v>217.25</v>
      </c>
      <c r="M628" s="53">
        <f t="shared" si="23"/>
        <v>232</v>
      </c>
      <c r="N628" s="52">
        <f t="shared" ref="N628" si="24">(N138+N153+N166)/4</f>
        <v>16.047499999999999</v>
      </c>
      <c r="O628" s="53">
        <f t="shared" si="19"/>
        <v>11620</v>
      </c>
      <c r="P628" s="53">
        <f t="shared" si="19"/>
        <v>19175</v>
      </c>
      <c r="Q628" s="52">
        <f t="shared" si="20"/>
        <v>49.833333333333336</v>
      </c>
      <c r="R628" s="52">
        <f t="shared" si="20"/>
        <v>47.266666666666673</v>
      </c>
    </row>
    <row r="629" spans="1:18" x14ac:dyDescent="0.2">
      <c r="A629" s="106" t="s">
        <v>76</v>
      </c>
      <c r="C629" s="53">
        <f t="shared" ref="C629:M629" si="25">AVERAGE(C125,C139,C154,C167)</f>
        <v>58250</v>
      </c>
      <c r="D629" s="52">
        <f t="shared" si="25"/>
        <v>8.375</v>
      </c>
      <c r="E629" s="53">
        <f t="shared" si="25"/>
        <v>47025</v>
      </c>
      <c r="F629" s="53">
        <f t="shared" si="25"/>
        <v>47175</v>
      </c>
      <c r="G629" s="53">
        <f t="shared" si="25"/>
        <v>33</v>
      </c>
      <c r="H629" s="53">
        <f t="shared" si="25"/>
        <v>1020</v>
      </c>
      <c r="I629" s="53">
        <f t="shared" si="25"/>
        <v>1587.5</v>
      </c>
      <c r="J629" s="53">
        <f t="shared" si="25"/>
        <v>13300</v>
      </c>
      <c r="K629" s="53">
        <f t="shared" si="25"/>
        <v>260.5</v>
      </c>
      <c r="L629" s="53">
        <f t="shared" si="25"/>
        <v>218.75</v>
      </c>
      <c r="M629" s="53">
        <f t="shared" si="25"/>
        <v>249.75</v>
      </c>
      <c r="N629" s="52">
        <f>(N139+N167)/4</f>
        <v>8.2675000000000001</v>
      </c>
      <c r="O629" s="53">
        <f t="shared" si="19"/>
        <v>11660</v>
      </c>
      <c r="P629" s="53">
        <f t="shared" si="19"/>
        <v>19225</v>
      </c>
      <c r="Q629" s="52">
        <f t="shared" si="20"/>
        <v>49.366666666666667</v>
      </c>
      <c r="R629" s="52">
        <f t="shared" si="20"/>
        <v>47.066666666666663</v>
      </c>
    </row>
    <row r="630" spans="1:18" x14ac:dyDescent="0.2">
      <c r="A630" s="106" t="s">
        <v>77</v>
      </c>
      <c r="C630" s="53">
        <f t="shared" ref="C630:M630" si="26">AVERAGE(C126,C140,C155,C168)</f>
        <v>58400</v>
      </c>
      <c r="D630" s="52">
        <f t="shared" si="26"/>
        <v>8.4749999999999996</v>
      </c>
      <c r="E630" s="53">
        <f t="shared" si="26"/>
        <v>46725</v>
      </c>
      <c r="F630" s="53">
        <f t="shared" si="26"/>
        <v>47375</v>
      </c>
      <c r="G630" s="53">
        <f t="shared" si="26"/>
        <v>45</v>
      </c>
      <c r="H630" s="53">
        <f t="shared" si="26"/>
        <v>1017.5</v>
      </c>
      <c r="I630" s="53">
        <f t="shared" si="26"/>
        <v>1592.5</v>
      </c>
      <c r="J630" s="53">
        <f t="shared" si="26"/>
        <v>13400</v>
      </c>
      <c r="K630" s="53">
        <f t="shared" si="26"/>
        <v>262</v>
      </c>
      <c r="L630" s="53">
        <f t="shared" si="26"/>
        <v>218</v>
      </c>
      <c r="M630" s="53">
        <f t="shared" si="26"/>
        <v>235</v>
      </c>
      <c r="N630" s="52">
        <f>(N140+N168)/4</f>
        <v>8.2475000000000005</v>
      </c>
      <c r="O630" s="53">
        <f t="shared" si="19"/>
        <v>11730</v>
      </c>
      <c r="P630" s="53">
        <f t="shared" si="19"/>
        <v>19250</v>
      </c>
      <c r="Q630" s="52">
        <f t="shared" si="20"/>
        <v>50.333333333333336</v>
      </c>
      <c r="R630" s="52">
        <f t="shared" si="20"/>
        <v>47.766666666666673</v>
      </c>
    </row>
    <row r="631" spans="1:18" x14ac:dyDescent="0.2">
      <c r="A631" s="106" t="s">
        <v>78</v>
      </c>
      <c r="C631" s="53">
        <f t="shared" ref="C631:M631" si="27">AVERAGE(C127,C141,C156,C169)</f>
        <v>58450</v>
      </c>
      <c r="D631" s="52">
        <f t="shared" si="27"/>
        <v>8.25</v>
      </c>
      <c r="E631" s="53">
        <f t="shared" si="27"/>
        <v>46950</v>
      </c>
      <c r="F631" s="53">
        <f t="shared" si="27"/>
        <v>47425</v>
      </c>
      <c r="G631" s="53">
        <f t="shared" si="27"/>
        <v>33.75</v>
      </c>
      <c r="H631" s="53">
        <f t="shared" si="27"/>
        <v>1023.5</v>
      </c>
      <c r="I631" s="53">
        <f t="shared" si="27"/>
        <v>1580</v>
      </c>
      <c r="J631" s="53">
        <f t="shared" si="27"/>
        <v>13400</v>
      </c>
      <c r="K631" s="53">
        <f t="shared" si="27"/>
        <v>262.5</v>
      </c>
      <c r="L631" s="53">
        <f t="shared" si="27"/>
        <v>222</v>
      </c>
      <c r="M631" s="53">
        <f t="shared" si="27"/>
        <v>254</v>
      </c>
      <c r="N631" s="52">
        <f>(N141+N169)/4</f>
        <v>8.1475000000000009</v>
      </c>
      <c r="O631" s="53">
        <f t="shared" si="19"/>
        <v>11695</v>
      </c>
      <c r="P631" s="53">
        <f t="shared" si="19"/>
        <v>19325</v>
      </c>
      <c r="Q631" s="52">
        <f t="shared" si="20"/>
        <v>49.366666666666667</v>
      </c>
      <c r="R631" s="52">
        <f t="shared" si="20"/>
        <v>46.633333333333326</v>
      </c>
    </row>
    <row r="632" spans="1:18" x14ac:dyDescent="0.2">
      <c r="C632" s="53"/>
      <c r="D632" s="52"/>
      <c r="E632" s="212">
        <f>AVERAGE(E626:E631)</f>
        <v>46991.666666666664</v>
      </c>
      <c r="F632" s="212">
        <f>AVERAGE(F626:F631)</f>
        <v>47308.333333333336</v>
      </c>
      <c r="G632" s="212">
        <f>AVERAGE(E632:F632)</f>
        <v>47150</v>
      </c>
      <c r="Q632" s="52"/>
      <c r="R632" s="52"/>
    </row>
    <row r="633" spans="1:18" x14ac:dyDescent="0.2">
      <c r="C633" s="53"/>
      <c r="D633" s="52"/>
      <c r="Q633" s="52"/>
      <c r="R633" s="52"/>
    </row>
    <row r="634" spans="1:18" x14ac:dyDescent="0.2">
      <c r="A634" s="106" t="s">
        <v>7</v>
      </c>
      <c r="B634" s="54">
        <v>2007</v>
      </c>
      <c r="C634" s="53">
        <f>AVERAGE(C174,C187,C201,C215)</f>
        <v>3126.75</v>
      </c>
      <c r="D634" s="52">
        <f t="shared" ref="D634:R634" si="28">AVERAGE(D174,D187,D201,D215)</f>
        <v>7.9499999999999993</v>
      </c>
      <c r="E634" s="53">
        <f t="shared" si="28"/>
        <v>2132.5</v>
      </c>
      <c r="F634" s="53">
        <f t="shared" si="28"/>
        <v>2047.5</v>
      </c>
      <c r="G634" s="53">
        <f t="shared" si="28"/>
        <v>323</v>
      </c>
      <c r="H634" s="53">
        <f t="shared" si="28"/>
        <v>171.5</v>
      </c>
      <c r="I634" s="92">
        <f t="shared" si="28"/>
        <v>90.525000000000006</v>
      </c>
      <c r="J634" s="53">
        <f t="shared" si="28"/>
        <v>400.75</v>
      </c>
      <c r="K634" s="92">
        <f t="shared" si="28"/>
        <v>10.675000000000001</v>
      </c>
      <c r="L634" s="53">
        <f t="shared" si="28"/>
        <v>223.75</v>
      </c>
      <c r="M634" s="53">
        <f t="shared" si="28"/>
        <v>273.25</v>
      </c>
      <c r="N634" s="92" t="s">
        <v>3</v>
      </c>
      <c r="O634" s="53">
        <f t="shared" si="28"/>
        <v>767.72500000000002</v>
      </c>
      <c r="P634" s="53">
        <f t="shared" si="28"/>
        <v>468.75</v>
      </c>
      <c r="Q634" s="52">
        <f t="shared" si="28"/>
        <v>9.9</v>
      </c>
      <c r="R634" s="52">
        <f t="shared" si="28"/>
        <v>8.0749999999999993</v>
      </c>
    </row>
    <row r="635" spans="1:18" x14ac:dyDescent="0.2">
      <c r="A635" s="106" t="s">
        <v>36</v>
      </c>
      <c r="C635" s="53">
        <f>AVERAGE(C175,C188,C202,C216)</f>
        <v>4283.25</v>
      </c>
      <c r="D635" s="52">
        <f t="shared" ref="D635:M635" si="29">AVERAGE(D175,D188,D202,D216)</f>
        <v>7.9749999999999996</v>
      </c>
      <c r="E635" s="53">
        <f t="shared" si="29"/>
        <v>2747.5</v>
      </c>
      <c r="F635" s="53">
        <f t="shared" si="29"/>
        <v>2685</v>
      </c>
      <c r="G635" s="53">
        <f t="shared" si="29"/>
        <v>219.25</v>
      </c>
      <c r="H635" s="53">
        <f t="shared" si="29"/>
        <v>187.25</v>
      </c>
      <c r="I635" s="92">
        <f t="shared" si="29"/>
        <v>93.9</v>
      </c>
      <c r="J635" s="53">
        <f t="shared" si="29"/>
        <v>614.75</v>
      </c>
      <c r="K635" s="92">
        <f t="shared" si="29"/>
        <v>16.225000000000001</v>
      </c>
      <c r="L635" s="53">
        <f t="shared" si="29"/>
        <v>248</v>
      </c>
      <c r="M635" s="53">
        <f t="shared" si="29"/>
        <v>302.5</v>
      </c>
      <c r="N635" s="92" t="s">
        <v>3</v>
      </c>
      <c r="O635" s="53">
        <f>AVERAGE(O175,O188,O202,O216)</f>
        <v>749.95</v>
      </c>
      <c r="P635" s="53">
        <f>AVERAGE(P175,P188,P202,P216)</f>
        <v>869.5</v>
      </c>
      <c r="Q635" s="52">
        <f>AVERAGE(Q175,Q188,Q202,Q216)</f>
        <v>10.424999999999999</v>
      </c>
      <c r="R635" s="52">
        <f>AVERAGE(R175,R188,R202,R216)</f>
        <v>8.1000000000000014</v>
      </c>
    </row>
    <row r="636" spans="1:18" x14ac:dyDescent="0.2">
      <c r="A636" s="104" t="s">
        <v>104</v>
      </c>
      <c r="C636" s="53">
        <f>AVERAGE(C189,C217)</f>
        <v>4253</v>
      </c>
      <c r="D636" s="52">
        <f t="shared" ref="D636:R636" si="30">AVERAGE(D189,D217)</f>
        <v>8.0500000000000007</v>
      </c>
      <c r="E636" s="53">
        <f t="shared" si="30"/>
        <v>2730</v>
      </c>
      <c r="F636" s="53">
        <f t="shared" si="30"/>
        <v>2695</v>
      </c>
      <c r="G636" s="53">
        <f t="shared" si="30"/>
        <v>247.5</v>
      </c>
      <c r="H636" s="53">
        <f t="shared" si="30"/>
        <v>175</v>
      </c>
      <c r="I636" s="92">
        <f t="shared" si="30"/>
        <v>85.9</v>
      </c>
      <c r="J636" s="53">
        <f t="shared" si="30"/>
        <v>632</v>
      </c>
      <c r="K636" s="92">
        <f t="shared" si="30"/>
        <v>17.25</v>
      </c>
      <c r="L636" s="53">
        <f t="shared" si="30"/>
        <v>243.5</v>
      </c>
      <c r="M636" s="53">
        <f t="shared" si="30"/>
        <v>297</v>
      </c>
      <c r="N636" s="92" t="s">
        <v>3</v>
      </c>
      <c r="O636" s="53">
        <f t="shared" si="30"/>
        <v>715.45</v>
      </c>
      <c r="P636" s="53">
        <f t="shared" si="30"/>
        <v>921.5</v>
      </c>
      <c r="Q636" s="52">
        <f t="shared" si="30"/>
        <v>9.9499999999999993</v>
      </c>
      <c r="R636" s="52">
        <f t="shared" si="30"/>
        <v>7.75</v>
      </c>
    </row>
    <row r="637" spans="1:18" x14ac:dyDescent="0.2">
      <c r="A637" s="106" t="s">
        <v>72</v>
      </c>
      <c r="C637" s="53">
        <f t="shared" ref="C637:C643" si="31">AVERAGE(C176,C190,C204,C218)</f>
        <v>1600.5</v>
      </c>
      <c r="D637" s="52">
        <f t="shared" ref="D637:R637" si="32">AVERAGE(D176,D190,D204,D218)</f>
        <v>8.0250000000000004</v>
      </c>
      <c r="E637" s="53">
        <f t="shared" si="32"/>
        <v>1077.5</v>
      </c>
      <c r="F637" s="53">
        <f t="shared" si="32"/>
        <v>1006</v>
      </c>
      <c r="G637" s="53">
        <f t="shared" si="32"/>
        <v>40.75</v>
      </c>
      <c r="H637" s="92">
        <f t="shared" si="32"/>
        <v>95.600000000000009</v>
      </c>
      <c r="I637" s="92">
        <f t="shared" si="32"/>
        <v>28.324999999999999</v>
      </c>
      <c r="J637" s="53">
        <f t="shared" si="32"/>
        <v>217.5</v>
      </c>
      <c r="K637" s="92">
        <f t="shared" si="32"/>
        <v>10.1</v>
      </c>
      <c r="L637" s="53">
        <f t="shared" si="32"/>
        <v>170.5</v>
      </c>
      <c r="M637" s="53">
        <f t="shared" si="32"/>
        <v>207.75</v>
      </c>
      <c r="N637" s="92" t="s">
        <v>3</v>
      </c>
      <c r="O637" s="53">
        <f t="shared" si="32"/>
        <v>369.05</v>
      </c>
      <c r="P637" s="53">
        <f t="shared" si="32"/>
        <v>182.75</v>
      </c>
      <c r="Q637" s="52">
        <f t="shared" si="32"/>
        <v>7.3500000000000005</v>
      </c>
      <c r="R637" s="52">
        <f t="shared" si="32"/>
        <v>5.6750000000000007</v>
      </c>
    </row>
    <row r="638" spans="1:18" x14ac:dyDescent="0.2">
      <c r="A638" s="106" t="s">
        <v>73</v>
      </c>
      <c r="C638" s="53">
        <f t="shared" si="31"/>
        <v>59192.5</v>
      </c>
      <c r="D638" s="52">
        <f t="shared" ref="D638:R638" si="33">AVERAGE(D177,D191,D205,D219)</f>
        <v>8.35</v>
      </c>
      <c r="E638" s="53">
        <f t="shared" si="33"/>
        <v>47925</v>
      </c>
      <c r="F638" s="53">
        <f t="shared" si="33"/>
        <v>48050</v>
      </c>
      <c r="G638" s="53">
        <f t="shared" si="33"/>
        <v>44</v>
      </c>
      <c r="H638" s="53">
        <f t="shared" si="33"/>
        <v>1047.5</v>
      </c>
      <c r="I638" s="53">
        <f t="shared" si="33"/>
        <v>1660</v>
      </c>
      <c r="J638" s="53">
        <f t="shared" si="33"/>
        <v>13825</v>
      </c>
      <c r="K638" s="53">
        <f t="shared" si="33"/>
        <v>265</v>
      </c>
      <c r="L638" s="53">
        <f t="shared" si="33"/>
        <v>230.75</v>
      </c>
      <c r="M638" s="53">
        <f t="shared" si="33"/>
        <v>258.5</v>
      </c>
      <c r="N638" s="52">
        <f>(N177)/4</f>
        <v>11.275</v>
      </c>
      <c r="O638" s="53">
        <f t="shared" si="33"/>
        <v>11727.5</v>
      </c>
      <c r="P638" s="53">
        <f t="shared" si="33"/>
        <v>19375</v>
      </c>
      <c r="Q638" s="52">
        <f t="shared" si="33"/>
        <v>59.975000000000009</v>
      </c>
      <c r="R638" s="52">
        <f t="shared" si="33"/>
        <v>54.325000000000003</v>
      </c>
    </row>
    <row r="639" spans="1:18" x14ac:dyDescent="0.2">
      <c r="A639" s="106" t="s">
        <v>74</v>
      </c>
      <c r="C639" s="53">
        <f t="shared" si="31"/>
        <v>59295.5</v>
      </c>
      <c r="D639" s="52">
        <f t="shared" ref="D639:M639" si="34">AVERAGE(D178,D192,D206,D220)</f>
        <v>8.1999999999999993</v>
      </c>
      <c r="E639" s="53">
        <f t="shared" si="34"/>
        <v>48025</v>
      </c>
      <c r="F639" s="53">
        <f t="shared" si="34"/>
        <v>48250</v>
      </c>
      <c r="G639" s="53">
        <f t="shared" si="34"/>
        <v>38.25</v>
      </c>
      <c r="H639" s="53">
        <f t="shared" si="34"/>
        <v>1042.5</v>
      </c>
      <c r="I639" s="53">
        <f t="shared" si="34"/>
        <v>1667.5</v>
      </c>
      <c r="J639" s="53">
        <f t="shared" si="34"/>
        <v>13825</v>
      </c>
      <c r="K639" s="53">
        <f t="shared" si="34"/>
        <v>267</v>
      </c>
      <c r="L639" s="53">
        <f t="shared" si="34"/>
        <v>232.5</v>
      </c>
      <c r="M639" s="53">
        <f t="shared" si="34"/>
        <v>283.5</v>
      </c>
      <c r="N639" s="92" t="s">
        <v>3</v>
      </c>
      <c r="O639" s="53">
        <f t="shared" ref="O639:R643" si="35">AVERAGE(O178,O192,O206,O220)</f>
        <v>11822.5</v>
      </c>
      <c r="P639" s="53">
        <f t="shared" si="35"/>
        <v>19500</v>
      </c>
      <c r="Q639" s="52">
        <f t="shared" si="35"/>
        <v>53.65</v>
      </c>
      <c r="R639" s="52">
        <f t="shared" si="35"/>
        <v>51.15</v>
      </c>
    </row>
    <row r="640" spans="1:18" x14ac:dyDescent="0.2">
      <c r="A640" s="106" t="s">
        <v>75</v>
      </c>
      <c r="C640" s="53">
        <f t="shared" si="31"/>
        <v>58942.5</v>
      </c>
      <c r="D640" s="52">
        <f t="shared" ref="D640:M640" si="36">AVERAGE(D179,D193,D207,D221)</f>
        <v>8.4249999999999989</v>
      </c>
      <c r="E640" s="53">
        <f t="shared" si="36"/>
        <v>47950</v>
      </c>
      <c r="F640" s="53">
        <f t="shared" si="36"/>
        <v>47800</v>
      </c>
      <c r="G640" s="53">
        <f t="shared" si="36"/>
        <v>37.5</v>
      </c>
      <c r="H640" s="53">
        <f t="shared" si="36"/>
        <v>1040</v>
      </c>
      <c r="I640" s="53">
        <f t="shared" si="36"/>
        <v>1652.5</v>
      </c>
      <c r="J640" s="53">
        <f t="shared" si="36"/>
        <v>13700</v>
      </c>
      <c r="K640" s="53">
        <f t="shared" si="36"/>
        <v>265</v>
      </c>
      <c r="L640" s="53">
        <f t="shared" si="36"/>
        <v>231.5</v>
      </c>
      <c r="M640" s="53">
        <f t="shared" si="36"/>
        <v>249.5</v>
      </c>
      <c r="N640" s="52">
        <f>(N179+N193)/4</f>
        <v>16.100000000000001</v>
      </c>
      <c r="O640" s="53">
        <f t="shared" si="35"/>
        <v>11707.5</v>
      </c>
      <c r="P640" s="53">
        <f t="shared" si="35"/>
        <v>19325</v>
      </c>
      <c r="Q640" s="52">
        <f t="shared" si="35"/>
        <v>57.775000000000006</v>
      </c>
      <c r="R640" s="52">
        <f t="shared" si="35"/>
        <v>53.5</v>
      </c>
    </row>
    <row r="641" spans="1:18" x14ac:dyDescent="0.2">
      <c r="A641" s="106" t="s">
        <v>76</v>
      </c>
      <c r="C641" s="53">
        <f t="shared" si="31"/>
        <v>59220.5</v>
      </c>
      <c r="D641" s="52">
        <f t="shared" ref="D641:M641" si="37">AVERAGE(D180,D194,D208,D222)</f>
        <v>8.1999999999999993</v>
      </c>
      <c r="E641" s="53">
        <f t="shared" si="37"/>
        <v>48200</v>
      </c>
      <c r="F641" s="53">
        <f t="shared" si="37"/>
        <v>48150</v>
      </c>
      <c r="G641" s="53">
        <f t="shared" si="37"/>
        <v>27.5</v>
      </c>
      <c r="H641" s="53">
        <f t="shared" si="37"/>
        <v>1052.5</v>
      </c>
      <c r="I641" s="53">
        <f t="shared" si="37"/>
        <v>1660</v>
      </c>
      <c r="J641" s="53">
        <f t="shared" si="37"/>
        <v>13775</v>
      </c>
      <c r="K641" s="53">
        <f t="shared" si="37"/>
        <v>266</v>
      </c>
      <c r="L641" s="53">
        <f t="shared" si="37"/>
        <v>232.5</v>
      </c>
      <c r="M641" s="53">
        <f t="shared" si="37"/>
        <v>283.5</v>
      </c>
      <c r="N641" s="92" t="s">
        <v>3</v>
      </c>
      <c r="O641" s="53">
        <f t="shared" si="35"/>
        <v>11765</v>
      </c>
      <c r="P641" s="53">
        <f t="shared" si="35"/>
        <v>19500</v>
      </c>
      <c r="Q641" s="52">
        <f t="shared" si="35"/>
        <v>52.85</v>
      </c>
      <c r="R641" s="52">
        <f t="shared" si="35"/>
        <v>50.825000000000003</v>
      </c>
    </row>
    <row r="642" spans="1:18" x14ac:dyDescent="0.2">
      <c r="A642" s="106" t="s">
        <v>77</v>
      </c>
      <c r="C642" s="53">
        <f t="shared" si="31"/>
        <v>59117.5</v>
      </c>
      <c r="D642" s="52">
        <f t="shared" ref="D642:M642" si="38">AVERAGE(D181,D195,D209,D223)</f>
        <v>8.3000000000000007</v>
      </c>
      <c r="E642" s="53">
        <f t="shared" si="38"/>
        <v>48025</v>
      </c>
      <c r="F642" s="53">
        <f t="shared" si="38"/>
        <v>48050</v>
      </c>
      <c r="G642" s="53">
        <f t="shared" si="38"/>
        <v>35</v>
      </c>
      <c r="H642" s="53">
        <f t="shared" si="38"/>
        <v>1052.5</v>
      </c>
      <c r="I642" s="53">
        <f t="shared" si="38"/>
        <v>1652.5</v>
      </c>
      <c r="J642" s="53">
        <f t="shared" si="38"/>
        <v>13750</v>
      </c>
      <c r="K642" s="53">
        <f t="shared" si="38"/>
        <v>267</v>
      </c>
      <c r="L642" s="53">
        <f t="shared" si="38"/>
        <v>231.75</v>
      </c>
      <c r="M642" s="53">
        <f t="shared" si="38"/>
        <v>263.25</v>
      </c>
      <c r="N642" s="52">
        <f>(N181)/4</f>
        <v>9.6</v>
      </c>
      <c r="O642" s="53">
        <f t="shared" si="35"/>
        <v>11740</v>
      </c>
      <c r="P642" s="53">
        <f t="shared" si="35"/>
        <v>19450</v>
      </c>
      <c r="Q642" s="52">
        <f t="shared" si="35"/>
        <v>54.65</v>
      </c>
      <c r="R642" s="52">
        <f t="shared" si="35"/>
        <v>52.25</v>
      </c>
    </row>
    <row r="643" spans="1:18" x14ac:dyDescent="0.2">
      <c r="A643" s="106" t="s">
        <v>78</v>
      </c>
      <c r="C643" s="53">
        <f t="shared" si="31"/>
        <v>59270.5</v>
      </c>
      <c r="D643" s="52">
        <f t="shared" ref="D643:M643" si="39">AVERAGE(D182,D196,D210,D224)</f>
        <v>8.25</v>
      </c>
      <c r="E643" s="53">
        <f t="shared" si="39"/>
        <v>48275</v>
      </c>
      <c r="F643" s="53">
        <f t="shared" si="39"/>
        <v>48300</v>
      </c>
      <c r="G643" s="53">
        <f t="shared" si="39"/>
        <v>33.666666666666664</v>
      </c>
      <c r="H643" s="53">
        <f t="shared" si="39"/>
        <v>1055</v>
      </c>
      <c r="I643" s="53">
        <f t="shared" si="39"/>
        <v>1662.5</v>
      </c>
      <c r="J643" s="53">
        <f t="shared" si="39"/>
        <v>13825</v>
      </c>
      <c r="K643" s="53">
        <f t="shared" si="39"/>
        <v>266</v>
      </c>
      <c r="L643" s="53">
        <f t="shared" si="39"/>
        <v>233</v>
      </c>
      <c r="M643" s="53">
        <f t="shared" si="39"/>
        <v>273.5</v>
      </c>
      <c r="N643" s="52">
        <f>(N182+N196)/4</f>
        <v>5.2750000000000004</v>
      </c>
      <c r="O643" s="53">
        <f t="shared" si="35"/>
        <v>11802.5</v>
      </c>
      <c r="P643" s="53">
        <f t="shared" si="35"/>
        <v>19550</v>
      </c>
      <c r="Q643" s="52">
        <f t="shared" si="35"/>
        <v>52.625</v>
      </c>
      <c r="R643" s="52">
        <f t="shared" si="35"/>
        <v>50.824999999999996</v>
      </c>
    </row>
    <row r="644" spans="1:18" x14ac:dyDescent="0.2">
      <c r="C644" s="53"/>
      <c r="D644" s="52"/>
      <c r="E644" s="212">
        <f>AVERAGE(E638:E643)</f>
        <v>48066.666666666664</v>
      </c>
      <c r="F644" s="212">
        <f>AVERAGE(F638:F643)</f>
        <v>48100</v>
      </c>
      <c r="G644" s="212">
        <f>AVERAGE(E644:F644)</f>
        <v>48083.333333333328</v>
      </c>
      <c r="Q644" s="52"/>
      <c r="R644" s="52"/>
    </row>
    <row r="645" spans="1:18" x14ac:dyDescent="0.2">
      <c r="C645" s="53"/>
      <c r="D645" s="52"/>
      <c r="Q645" s="52"/>
      <c r="R645" s="52"/>
    </row>
    <row r="646" spans="1:18" x14ac:dyDescent="0.2">
      <c r="A646" s="106" t="s">
        <v>7</v>
      </c>
      <c r="B646" s="54">
        <v>2008</v>
      </c>
      <c r="C646" s="53">
        <f>AVERAGE(C229,C243,C257,C271)</f>
        <v>3154.5</v>
      </c>
      <c r="D646" s="52">
        <f t="shared" ref="D646:R646" si="40">AVERAGE(D229,D243,D257,D271)</f>
        <v>8.0500000000000007</v>
      </c>
      <c r="E646" s="53">
        <f>AVERAGE(E229,E243,E257,E271)</f>
        <v>2145</v>
      </c>
      <c r="F646" s="53">
        <f t="shared" si="40"/>
        <v>2037.5</v>
      </c>
      <c r="G646" s="53">
        <f t="shared" si="40"/>
        <v>263</v>
      </c>
      <c r="H646" s="53">
        <f t="shared" si="40"/>
        <v>172.75</v>
      </c>
      <c r="I646" s="92">
        <f t="shared" si="40"/>
        <v>90.574999999999989</v>
      </c>
      <c r="J646" s="53">
        <f t="shared" si="40"/>
        <v>394.5</v>
      </c>
      <c r="K646" s="92">
        <f t="shared" si="40"/>
        <v>10.625</v>
      </c>
      <c r="L646" s="53">
        <f t="shared" si="40"/>
        <v>224.75</v>
      </c>
      <c r="M646" s="53">
        <f t="shared" si="40"/>
        <v>274.25</v>
      </c>
      <c r="N646" s="92" t="s">
        <v>3</v>
      </c>
      <c r="O646" s="53">
        <f t="shared" si="40"/>
        <v>769.27499999999998</v>
      </c>
      <c r="P646" s="53">
        <f t="shared" si="40"/>
        <v>459.5</v>
      </c>
      <c r="Q646" s="52">
        <f t="shared" si="40"/>
        <v>8.4499999999999993</v>
      </c>
      <c r="R646" s="52">
        <f t="shared" si="40"/>
        <v>7.7750000000000004</v>
      </c>
    </row>
    <row r="647" spans="1:18" x14ac:dyDescent="0.2">
      <c r="A647" s="106" t="s">
        <v>36</v>
      </c>
      <c r="C647" s="53">
        <f>AVERAGE(C230,C244,C258,C272)</f>
        <v>4071.25</v>
      </c>
      <c r="D647" s="52">
        <f t="shared" ref="D647:R647" si="41">AVERAGE(D230,D244,D258,D272)</f>
        <v>8</v>
      </c>
      <c r="E647" s="53">
        <f>AVERAGE(E230,E244,E258,E272)</f>
        <v>2647.5</v>
      </c>
      <c r="F647" s="53">
        <f t="shared" si="41"/>
        <v>2530</v>
      </c>
      <c r="G647" s="53">
        <f t="shared" si="41"/>
        <v>227.75</v>
      </c>
      <c r="H647" s="53">
        <f t="shared" si="41"/>
        <v>185</v>
      </c>
      <c r="I647" s="92">
        <f t="shared" si="41"/>
        <v>91.7</v>
      </c>
      <c r="J647" s="53">
        <f t="shared" si="41"/>
        <v>573.5</v>
      </c>
      <c r="K647" s="92">
        <f t="shared" si="41"/>
        <v>14.824999999999999</v>
      </c>
      <c r="L647" s="53">
        <f t="shared" si="41"/>
        <v>239.25</v>
      </c>
      <c r="M647" s="53">
        <f t="shared" si="41"/>
        <v>292</v>
      </c>
      <c r="N647" s="92" t="s">
        <v>3</v>
      </c>
      <c r="O647" s="53">
        <f t="shared" si="41"/>
        <v>737.57500000000005</v>
      </c>
      <c r="P647" s="53">
        <f t="shared" si="41"/>
        <v>777.75</v>
      </c>
      <c r="Q647" s="52">
        <f t="shared" si="41"/>
        <v>8.8249999999999993</v>
      </c>
      <c r="R647" s="52">
        <f t="shared" si="41"/>
        <v>7.7750000000000004</v>
      </c>
    </row>
    <row r="648" spans="1:18" x14ac:dyDescent="0.2">
      <c r="A648" s="104" t="s">
        <v>104</v>
      </c>
      <c r="C648" s="53">
        <f>AVERAGE(C231,C245)</f>
        <v>4664</v>
      </c>
      <c r="D648" s="52">
        <f t="shared" ref="D648:R648" si="42">AVERAGE(D231,D245)</f>
        <v>7.9</v>
      </c>
      <c r="E648" s="53">
        <f t="shared" si="42"/>
        <v>3025</v>
      </c>
      <c r="F648" s="53">
        <f t="shared" si="42"/>
        <v>2930</v>
      </c>
      <c r="G648" s="53">
        <f t="shared" si="42"/>
        <v>270</v>
      </c>
      <c r="H648" s="53">
        <f t="shared" si="42"/>
        <v>194</v>
      </c>
      <c r="I648" s="92">
        <f t="shared" si="42"/>
        <v>97.05</v>
      </c>
      <c r="J648" s="53">
        <f t="shared" si="42"/>
        <v>694.5</v>
      </c>
      <c r="K648" s="92">
        <f t="shared" si="42"/>
        <v>17.399999999999999</v>
      </c>
      <c r="L648" s="53">
        <f t="shared" si="42"/>
        <v>256.5</v>
      </c>
      <c r="M648" s="53">
        <f t="shared" si="42"/>
        <v>312.5</v>
      </c>
      <c r="N648" s="92" t="s">
        <v>3</v>
      </c>
      <c r="O648" s="53">
        <f t="shared" si="42"/>
        <v>781.2</v>
      </c>
      <c r="P648" s="53">
        <f t="shared" si="42"/>
        <v>984</v>
      </c>
      <c r="Q648" s="52">
        <f t="shared" si="42"/>
        <v>10.55</v>
      </c>
      <c r="R648" s="52">
        <f t="shared" si="42"/>
        <v>8.8999999999999986</v>
      </c>
    </row>
    <row r="649" spans="1:18" x14ac:dyDescent="0.2">
      <c r="A649" s="106" t="s">
        <v>72</v>
      </c>
      <c r="C649" s="53">
        <f t="shared" ref="C649:C655" si="43">AVERAGE(C232,C246,C259,C273)</f>
        <v>1606.75</v>
      </c>
      <c r="D649" s="52">
        <f t="shared" ref="D649:R649" si="44">AVERAGE(D232,D246,D259,D273)</f>
        <v>8.125</v>
      </c>
      <c r="E649" s="53">
        <f t="shared" ref="E649:E655" si="45">AVERAGE(E232,E246,E259,E273)</f>
        <v>1032.25</v>
      </c>
      <c r="F649" s="53">
        <f t="shared" si="44"/>
        <v>942.5</v>
      </c>
      <c r="G649" s="53">
        <f t="shared" si="44"/>
        <v>42.5</v>
      </c>
      <c r="H649" s="92">
        <f t="shared" si="44"/>
        <v>88.8</v>
      </c>
      <c r="I649" s="92">
        <f t="shared" si="44"/>
        <v>26.400000000000002</v>
      </c>
      <c r="J649" s="53">
        <f t="shared" si="44"/>
        <v>203.75</v>
      </c>
      <c r="K649" s="92">
        <f t="shared" si="44"/>
        <v>9.9499999999999993</v>
      </c>
      <c r="L649" s="53">
        <f t="shared" si="44"/>
        <v>166.75</v>
      </c>
      <c r="M649" s="53">
        <f t="shared" si="44"/>
        <v>203.25</v>
      </c>
      <c r="N649" s="92" t="s">
        <v>3</v>
      </c>
      <c r="O649" s="53">
        <f t="shared" si="44"/>
        <v>344.07500000000005</v>
      </c>
      <c r="P649" s="53">
        <f t="shared" si="44"/>
        <v>166.75</v>
      </c>
      <c r="Q649" s="52">
        <f t="shared" si="44"/>
        <v>6.2</v>
      </c>
      <c r="R649" s="52">
        <f t="shared" si="44"/>
        <v>5.55</v>
      </c>
    </row>
    <row r="650" spans="1:18" x14ac:dyDescent="0.2">
      <c r="A650" s="106" t="s">
        <v>73</v>
      </c>
      <c r="C650" s="53">
        <f t="shared" si="43"/>
        <v>59800</v>
      </c>
      <c r="D650" s="52">
        <f t="shared" ref="D650:D655" si="46">AVERAGE(D233,D247,D260,D274)</f>
        <v>8.2750000000000004</v>
      </c>
      <c r="E650" s="53">
        <f t="shared" si="45"/>
        <v>49200</v>
      </c>
      <c r="F650" s="53">
        <f t="shared" ref="F650:R650" si="47">AVERAGE(F233,F247,F260,F274)</f>
        <v>48925</v>
      </c>
      <c r="G650" s="53">
        <f t="shared" si="47"/>
        <v>33.25</v>
      </c>
      <c r="H650" s="53">
        <f t="shared" si="47"/>
        <v>1042.5</v>
      </c>
      <c r="I650" s="53">
        <f t="shared" si="47"/>
        <v>1705</v>
      </c>
      <c r="J650" s="53">
        <f t="shared" si="47"/>
        <v>14050</v>
      </c>
      <c r="K650" s="53">
        <f t="shared" si="47"/>
        <v>274.75</v>
      </c>
      <c r="L650" s="53">
        <f t="shared" si="47"/>
        <v>244</v>
      </c>
      <c r="M650" s="53">
        <f t="shared" si="47"/>
        <v>291.25</v>
      </c>
      <c r="N650" s="52">
        <f>(N233+N247)/4</f>
        <v>2.9775</v>
      </c>
      <c r="O650" s="53">
        <f t="shared" si="47"/>
        <v>11967.5</v>
      </c>
      <c r="P650" s="53">
        <f t="shared" si="47"/>
        <v>19725</v>
      </c>
      <c r="Q650" s="52">
        <f t="shared" si="47"/>
        <v>47.775000000000006</v>
      </c>
      <c r="R650" s="52">
        <f t="shared" si="47"/>
        <v>46.15</v>
      </c>
    </row>
    <row r="651" spans="1:18" x14ac:dyDescent="0.2">
      <c r="A651" s="106" t="s">
        <v>74</v>
      </c>
      <c r="C651" s="53">
        <f t="shared" si="43"/>
        <v>59650</v>
      </c>
      <c r="D651" s="52">
        <f t="shared" si="46"/>
        <v>8.3249999999999993</v>
      </c>
      <c r="E651" s="53">
        <f t="shared" si="45"/>
        <v>49125</v>
      </c>
      <c r="F651" s="53">
        <f t="shared" ref="F651:R651" si="48">AVERAGE(F234,F248,F261,F275)</f>
        <v>48850</v>
      </c>
      <c r="G651" s="53">
        <f t="shared" si="48"/>
        <v>27.5</v>
      </c>
      <c r="H651" s="53">
        <f t="shared" si="48"/>
        <v>1037.5</v>
      </c>
      <c r="I651" s="53">
        <f t="shared" si="48"/>
        <v>1705</v>
      </c>
      <c r="J651" s="53">
        <f t="shared" si="48"/>
        <v>13975</v>
      </c>
      <c r="K651" s="53">
        <f t="shared" si="48"/>
        <v>274.75</v>
      </c>
      <c r="L651" s="53">
        <f t="shared" si="48"/>
        <v>254.25</v>
      </c>
      <c r="M651" s="53">
        <f t="shared" si="48"/>
        <v>303.5</v>
      </c>
      <c r="N651" s="52">
        <f t="shared" ref="N651:N655" si="49">(N234+N248)/4</f>
        <v>3.3325</v>
      </c>
      <c r="O651" s="53">
        <f t="shared" si="48"/>
        <v>11942.5</v>
      </c>
      <c r="P651" s="53">
        <f t="shared" si="48"/>
        <v>19750</v>
      </c>
      <c r="Q651" s="52">
        <f t="shared" si="48"/>
        <v>47.024999999999999</v>
      </c>
      <c r="R651" s="52">
        <f t="shared" si="48"/>
        <v>45.900000000000006</v>
      </c>
    </row>
    <row r="652" spans="1:18" x14ac:dyDescent="0.2">
      <c r="A652" s="106" t="s">
        <v>75</v>
      </c>
      <c r="C652" s="53">
        <f t="shared" si="43"/>
        <v>59500</v>
      </c>
      <c r="D652" s="52">
        <f t="shared" si="46"/>
        <v>8.375</v>
      </c>
      <c r="E652" s="53">
        <f t="shared" si="45"/>
        <v>48700</v>
      </c>
      <c r="F652" s="53">
        <f t="shared" ref="F652:R652" si="50">AVERAGE(F235,F249,F262,F276)</f>
        <v>48800</v>
      </c>
      <c r="G652" s="53">
        <f t="shared" si="50"/>
        <v>39</v>
      </c>
      <c r="H652" s="53">
        <f t="shared" si="50"/>
        <v>1027</v>
      </c>
      <c r="I652" s="53">
        <f t="shared" si="50"/>
        <v>1700</v>
      </c>
      <c r="J652" s="53">
        <f t="shared" si="50"/>
        <v>13950</v>
      </c>
      <c r="K652" s="53">
        <f t="shared" si="50"/>
        <v>272.75</v>
      </c>
      <c r="L652" s="53">
        <f t="shared" si="50"/>
        <v>248</v>
      </c>
      <c r="M652" s="53">
        <f t="shared" si="50"/>
        <v>287.5</v>
      </c>
      <c r="N652" s="52">
        <f t="shared" si="49"/>
        <v>7.2549999999999999</v>
      </c>
      <c r="O652" s="53">
        <f t="shared" si="50"/>
        <v>11960</v>
      </c>
      <c r="P652" s="53">
        <f t="shared" si="50"/>
        <v>19725</v>
      </c>
      <c r="Q652" s="52">
        <f t="shared" si="50"/>
        <v>47.7</v>
      </c>
      <c r="R652" s="52">
        <f t="shared" si="50"/>
        <v>46.174999999999997</v>
      </c>
    </row>
    <row r="653" spans="1:18" x14ac:dyDescent="0.2">
      <c r="A653" s="106" t="s">
        <v>76</v>
      </c>
      <c r="C653" s="53">
        <f t="shared" si="43"/>
        <v>59450</v>
      </c>
      <c r="D653" s="52">
        <f t="shared" si="46"/>
        <v>8.375</v>
      </c>
      <c r="E653" s="53">
        <f t="shared" si="45"/>
        <v>49125</v>
      </c>
      <c r="F653" s="53">
        <f t="shared" ref="F653:R653" si="51">AVERAGE(F236,F250,F263,F277)</f>
        <v>48750</v>
      </c>
      <c r="G653" s="53">
        <f t="shared" si="51"/>
        <v>42.5</v>
      </c>
      <c r="H653" s="53">
        <f t="shared" si="51"/>
        <v>1028.5</v>
      </c>
      <c r="I653" s="53">
        <f t="shared" si="51"/>
        <v>1702.5</v>
      </c>
      <c r="J653" s="53">
        <f t="shared" si="51"/>
        <v>14025</v>
      </c>
      <c r="K653" s="53">
        <f t="shared" si="51"/>
        <v>273</v>
      </c>
      <c r="L653" s="53">
        <f t="shared" si="51"/>
        <v>248</v>
      </c>
      <c r="M653" s="53">
        <f t="shared" si="51"/>
        <v>294.75</v>
      </c>
      <c r="N653" s="52">
        <f t="shared" si="49"/>
        <v>3.8224999999999998</v>
      </c>
      <c r="O653" s="53">
        <f t="shared" si="51"/>
        <v>11915</v>
      </c>
      <c r="P653" s="53">
        <f t="shared" si="51"/>
        <v>19625</v>
      </c>
      <c r="Q653" s="52">
        <f t="shared" si="51"/>
        <v>47</v>
      </c>
      <c r="R653" s="52">
        <f t="shared" si="51"/>
        <v>46.325000000000003</v>
      </c>
    </row>
    <row r="654" spans="1:18" x14ac:dyDescent="0.2">
      <c r="A654" s="106" t="s">
        <v>77</v>
      </c>
      <c r="C654" s="53">
        <f t="shared" si="43"/>
        <v>59550</v>
      </c>
      <c r="D654" s="52">
        <f t="shared" si="46"/>
        <v>8.375</v>
      </c>
      <c r="E654" s="53">
        <f t="shared" si="45"/>
        <v>49200</v>
      </c>
      <c r="F654" s="53">
        <f t="shared" ref="F654:R654" si="52">AVERAGE(F237,F251,F264,F278)</f>
        <v>48700</v>
      </c>
      <c r="G654" s="53">
        <f t="shared" si="52"/>
        <v>38.5</v>
      </c>
      <c r="H654" s="53">
        <f t="shared" si="52"/>
        <v>1037.5</v>
      </c>
      <c r="I654" s="53">
        <f t="shared" si="52"/>
        <v>1705</v>
      </c>
      <c r="J654" s="53">
        <f t="shared" si="52"/>
        <v>14000</v>
      </c>
      <c r="K654" s="53">
        <f t="shared" si="52"/>
        <v>272.75</v>
      </c>
      <c r="L654" s="53">
        <f t="shared" si="52"/>
        <v>248.5</v>
      </c>
      <c r="M654" s="53">
        <f t="shared" si="52"/>
        <v>291.25</v>
      </c>
      <c r="N654" s="52">
        <f t="shared" si="49"/>
        <v>5.7125000000000004</v>
      </c>
      <c r="O654" s="53">
        <f t="shared" si="52"/>
        <v>11922.5</v>
      </c>
      <c r="P654" s="53">
        <f t="shared" si="52"/>
        <v>19625</v>
      </c>
      <c r="Q654" s="52">
        <f t="shared" si="52"/>
        <v>47.575000000000003</v>
      </c>
      <c r="R654" s="52">
        <f t="shared" si="52"/>
        <v>45.999999999999993</v>
      </c>
    </row>
    <row r="655" spans="1:18" x14ac:dyDescent="0.2">
      <c r="A655" s="106" t="s">
        <v>78</v>
      </c>
      <c r="C655" s="53">
        <f t="shared" si="43"/>
        <v>59725</v>
      </c>
      <c r="D655" s="52">
        <f t="shared" si="46"/>
        <v>8.3249999999999993</v>
      </c>
      <c r="E655" s="53">
        <f t="shared" si="45"/>
        <v>49350</v>
      </c>
      <c r="F655" s="53">
        <f t="shared" ref="F655:R655" si="53">AVERAGE(F238,F252,F265,F279)</f>
        <v>48650</v>
      </c>
      <c r="G655" s="53">
        <f t="shared" si="53"/>
        <v>29.5</v>
      </c>
      <c r="H655" s="53">
        <f t="shared" si="53"/>
        <v>1035</v>
      </c>
      <c r="I655" s="53">
        <f t="shared" si="53"/>
        <v>1697.5</v>
      </c>
      <c r="J655" s="53">
        <f t="shared" si="53"/>
        <v>13900</v>
      </c>
      <c r="K655" s="53">
        <f t="shared" si="53"/>
        <v>272</v>
      </c>
      <c r="L655" s="53">
        <f t="shared" si="53"/>
        <v>248</v>
      </c>
      <c r="M655" s="53">
        <f t="shared" si="53"/>
        <v>298</v>
      </c>
      <c r="N655" s="52">
        <f t="shared" si="49"/>
        <v>2.2625000000000002</v>
      </c>
      <c r="O655" s="53">
        <f t="shared" si="53"/>
        <v>11922.5</v>
      </c>
      <c r="P655" s="53">
        <f t="shared" si="53"/>
        <v>19675</v>
      </c>
      <c r="Q655" s="52">
        <f t="shared" si="53"/>
        <v>47.05</v>
      </c>
      <c r="R655" s="52">
        <f t="shared" si="53"/>
        <v>46.074999999999996</v>
      </c>
    </row>
    <row r="656" spans="1:18" x14ac:dyDescent="0.2">
      <c r="D656" s="52"/>
      <c r="E656" s="212">
        <f>AVERAGE(E650:E655)</f>
        <v>49116.666666666664</v>
      </c>
      <c r="F656" s="212">
        <f>AVERAGE(F650:F655)</f>
        <v>48779.166666666664</v>
      </c>
      <c r="G656" s="212">
        <f>AVERAGE(E656:F656)</f>
        <v>48947.916666666664</v>
      </c>
    </row>
    <row r="657" spans="1:19" x14ac:dyDescent="0.2">
      <c r="D657" s="52"/>
    </row>
    <row r="658" spans="1:19" x14ac:dyDescent="0.2">
      <c r="A658" s="106" t="s">
        <v>7</v>
      </c>
      <c r="B658" s="54">
        <v>2009</v>
      </c>
      <c r="C658" s="53">
        <f t="shared" ref="C658:C666" si="54">AVERAGE(C285,C298,C311,C324)</f>
        <v>3310</v>
      </c>
      <c r="D658" s="52">
        <f t="shared" ref="D658:R658" si="55">AVERAGE(D285,D298,D311,D324)</f>
        <v>7.95</v>
      </c>
      <c r="E658" s="53">
        <f t="shared" si="55"/>
        <v>2245</v>
      </c>
      <c r="F658" s="53">
        <f t="shared" si="55"/>
        <v>2140</v>
      </c>
      <c r="G658" s="53">
        <f t="shared" si="55"/>
        <v>182.25</v>
      </c>
      <c r="H658" s="53">
        <f t="shared" si="55"/>
        <v>174.75</v>
      </c>
      <c r="I658" s="52">
        <f t="shared" si="55"/>
        <v>94.524999999999991</v>
      </c>
      <c r="J658" s="53">
        <f t="shared" si="55"/>
        <v>419.75</v>
      </c>
      <c r="K658" s="52">
        <f t="shared" si="55"/>
        <v>11.074999999999999</v>
      </c>
      <c r="L658" s="53">
        <f t="shared" si="55"/>
        <v>224</v>
      </c>
      <c r="M658" s="53">
        <f t="shared" si="55"/>
        <v>273.25</v>
      </c>
      <c r="N658" s="92" t="s">
        <v>3</v>
      </c>
      <c r="O658" s="53">
        <f t="shared" si="55"/>
        <v>792.8</v>
      </c>
      <c r="P658" s="53">
        <f t="shared" si="55"/>
        <v>509.75</v>
      </c>
      <c r="Q658" s="52">
        <f t="shared" si="55"/>
        <v>9.9749999999999996</v>
      </c>
      <c r="R658" s="52">
        <f t="shared" si="55"/>
        <v>8.7750000000000004</v>
      </c>
    </row>
    <row r="659" spans="1:19" x14ac:dyDescent="0.2">
      <c r="A659" s="106" t="s">
        <v>36</v>
      </c>
      <c r="C659" s="53">
        <f t="shared" si="54"/>
        <v>4477.5</v>
      </c>
      <c r="D659" s="52">
        <f t="shared" ref="D659:M659" si="56">AVERAGE(D286,D299,D312,D325)</f>
        <v>7.9750000000000005</v>
      </c>
      <c r="E659" s="53">
        <f t="shared" si="56"/>
        <v>2885</v>
      </c>
      <c r="F659" s="53">
        <f t="shared" si="56"/>
        <v>2802.5</v>
      </c>
      <c r="G659" s="53">
        <f t="shared" si="56"/>
        <v>182.25</v>
      </c>
      <c r="H659" s="53">
        <f t="shared" si="56"/>
        <v>192.25</v>
      </c>
      <c r="I659" s="52">
        <f t="shared" si="56"/>
        <v>97.625</v>
      </c>
      <c r="J659" s="53">
        <f t="shared" si="56"/>
        <v>655.75</v>
      </c>
      <c r="K659" s="52">
        <f t="shared" si="56"/>
        <v>15.999999999999998</v>
      </c>
      <c r="L659" s="53">
        <f t="shared" si="56"/>
        <v>230.5</v>
      </c>
      <c r="M659" s="53">
        <f t="shared" si="56"/>
        <v>281.25</v>
      </c>
      <c r="N659" s="92" t="s">
        <v>3</v>
      </c>
      <c r="O659" s="53">
        <f t="shared" ref="O659:R666" si="57">AVERAGE(O286,O299,O312,O325)</f>
        <v>760.5</v>
      </c>
      <c r="P659" s="53">
        <f t="shared" si="57"/>
        <v>938.75</v>
      </c>
      <c r="Q659" s="52">
        <f t="shared" si="57"/>
        <v>9.6999999999999993</v>
      </c>
      <c r="R659" s="52">
        <f t="shared" si="57"/>
        <v>8.5250000000000004</v>
      </c>
    </row>
    <row r="660" spans="1:19" x14ac:dyDescent="0.2">
      <c r="A660" s="106" t="s">
        <v>72</v>
      </c>
      <c r="C660" s="53">
        <f t="shared" si="54"/>
        <v>1876.75</v>
      </c>
      <c r="D660" s="52">
        <f t="shared" ref="D660:M660" si="58">AVERAGE(D287,D300,D313,D326)</f>
        <v>7.9249999999999989</v>
      </c>
      <c r="E660" s="53">
        <f t="shared" si="58"/>
        <v>1325</v>
      </c>
      <c r="F660" s="53">
        <f t="shared" si="58"/>
        <v>1267.5</v>
      </c>
      <c r="G660" s="53">
        <f t="shared" si="58"/>
        <v>40.75</v>
      </c>
      <c r="H660" s="53">
        <f t="shared" si="58"/>
        <v>105.2</v>
      </c>
      <c r="I660" s="52">
        <f t="shared" si="58"/>
        <v>34.575000000000003</v>
      </c>
      <c r="J660" s="53">
        <f t="shared" si="58"/>
        <v>280.75</v>
      </c>
      <c r="K660" s="52">
        <f t="shared" si="58"/>
        <v>13.75</v>
      </c>
      <c r="L660" s="53">
        <f t="shared" si="58"/>
        <v>185.75</v>
      </c>
      <c r="M660" s="53">
        <f t="shared" si="58"/>
        <v>226.25</v>
      </c>
      <c r="N660" s="92" t="s">
        <v>3</v>
      </c>
      <c r="O660" s="53">
        <f t="shared" si="57"/>
        <v>476.27500000000003</v>
      </c>
      <c r="P660" s="53">
        <f t="shared" si="57"/>
        <v>240.25</v>
      </c>
      <c r="Q660" s="52">
        <f t="shared" si="57"/>
        <v>8.9</v>
      </c>
      <c r="R660" s="52">
        <f t="shared" si="57"/>
        <v>7.8750000000000009</v>
      </c>
      <c r="S660" s="65"/>
    </row>
    <row r="661" spans="1:19" x14ac:dyDescent="0.2">
      <c r="A661" s="106" t="s">
        <v>73</v>
      </c>
      <c r="C661" s="53">
        <f t="shared" si="54"/>
        <v>62800</v>
      </c>
      <c r="D661" s="52">
        <f t="shared" ref="D661:M661" si="59">AVERAGE(D288,D301,D314,D327)</f>
        <v>8.3000000000000007</v>
      </c>
      <c r="E661" s="53">
        <f t="shared" si="59"/>
        <v>50600</v>
      </c>
      <c r="F661" s="53">
        <f t="shared" si="59"/>
        <v>51125</v>
      </c>
      <c r="G661" s="53">
        <f t="shared" si="59"/>
        <v>27.5</v>
      </c>
      <c r="H661" s="53">
        <f t="shared" si="59"/>
        <v>1010</v>
      </c>
      <c r="I661" s="53">
        <f t="shared" si="59"/>
        <v>1765</v>
      </c>
      <c r="J661" s="53">
        <f t="shared" si="59"/>
        <v>14675</v>
      </c>
      <c r="K661" s="53">
        <f t="shared" si="59"/>
        <v>279.75</v>
      </c>
      <c r="L661" s="53">
        <f t="shared" si="59"/>
        <v>242</v>
      </c>
      <c r="M661" s="53">
        <f t="shared" si="59"/>
        <v>288</v>
      </c>
      <c r="N661" s="52">
        <f>(N301)/4</f>
        <v>3.35</v>
      </c>
      <c r="O661" s="53">
        <f t="shared" si="57"/>
        <v>12432.5</v>
      </c>
      <c r="P661" s="53">
        <f t="shared" si="57"/>
        <v>20825</v>
      </c>
      <c r="Q661" s="52">
        <f t="shared" si="57"/>
        <v>48.349999999999994</v>
      </c>
      <c r="R661" s="52">
        <f t="shared" si="57"/>
        <v>46.925000000000004</v>
      </c>
      <c r="S661" s="65"/>
    </row>
    <row r="662" spans="1:19" x14ac:dyDescent="0.2">
      <c r="A662" s="106" t="s">
        <v>74</v>
      </c>
      <c r="C662" s="53">
        <f t="shared" si="54"/>
        <v>62725</v>
      </c>
      <c r="D662" s="52">
        <f t="shared" ref="D662:M662" si="60">AVERAGE(D289,D302,D315,D328)</f>
        <v>8.2249999999999996</v>
      </c>
      <c r="E662" s="53">
        <f t="shared" si="60"/>
        <v>50950</v>
      </c>
      <c r="F662" s="53">
        <f t="shared" si="60"/>
        <v>51225</v>
      </c>
      <c r="G662" s="53">
        <f t="shared" si="60"/>
        <v>33.75</v>
      </c>
      <c r="H662" s="53">
        <f t="shared" si="60"/>
        <v>1017</v>
      </c>
      <c r="I662" s="53">
        <f t="shared" si="60"/>
        <v>1765</v>
      </c>
      <c r="J662" s="53">
        <f t="shared" si="60"/>
        <v>14725</v>
      </c>
      <c r="K662" s="53">
        <f t="shared" si="60"/>
        <v>280.75</v>
      </c>
      <c r="L662" s="53">
        <f t="shared" si="60"/>
        <v>248.25</v>
      </c>
      <c r="M662" s="53">
        <f t="shared" si="60"/>
        <v>302.75</v>
      </c>
      <c r="N662" s="92" t="s">
        <v>3</v>
      </c>
      <c r="O662" s="53">
        <f t="shared" si="57"/>
        <v>12377.5</v>
      </c>
      <c r="P662" s="53">
        <f t="shared" si="57"/>
        <v>20900</v>
      </c>
      <c r="Q662" s="52">
        <f t="shared" si="57"/>
        <v>49.025000000000006</v>
      </c>
      <c r="R662" s="52">
        <f t="shared" si="57"/>
        <v>47.274999999999999</v>
      </c>
      <c r="S662" s="65"/>
    </row>
    <row r="663" spans="1:19" x14ac:dyDescent="0.2">
      <c r="A663" s="106" t="s">
        <v>75</v>
      </c>
      <c r="C663" s="53">
        <f t="shared" si="54"/>
        <v>62075</v>
      </c>
      <c r="D663" s="52">
        <f t="shared" ref="D663:M663" si="61">AVERAGE(D290,D303,D316,D329)</f>
        <v>8.2999999999999989</v>
      </c>
      <c r="E663" s="53">
        <f t="shared" si="61"/>
        <v>50000</v>
      </c>
      <c r="F663" s="53">
        <f t="shared" si="61"/>
        <v>50475</v>
      </c>
      <c r="G663" s="53">
        <f t="shared" si="61"/>
        <v>24.75</v>
      </c>
      <c r="H663" s="53">
        <f t="shared" si="61"/>
        <v>995.5</v>
      </c>
      <c r="I663" s="53">
        <f t="shared" si="61"/>
        <v>1747.5</v>
      </c>
      <c r="J663" s="53">
        <f t="shared" si="61"/>
        <v>14525</v>
      </c>
      <c r="K663" s="53">
        <f t="shared" si="61"/>
        <v>276</v>
      </c>
      <c r="L663" s="53">
        <f t="shared" si="61"/>
        <v>250.5</v>
      </c>
      <c r="M663" s="53">
        <f t="shared" si="61"/>
        <v>288.75</v>
      </c>
      <c r="N663" s="52">
        <f t="shared" ref="N663:N665" si="62">(N303)/4</f>
        <v>8.15</v>
      </c>
      <c r="O663" s="53">
        <f t="shared" si="57"/>
        <v>12270</v>
      </c>
      <c r="P663" s="53">
        <f t="shared" si="57"/>
        <v>20500</v>
      </c>
      <c r="Q663" s="52">
        <f t="shared" si="57"/>
        <v>49.2</v>
      </c>
      <c r="R663" s="52">
        <f t="shared" si="57"/>
        <v>46.424999999999997</v>
      </c>
      <c r="S663" s="65"/>
    </row>
    <row r="664" spans="1:19" x14ac:dyDescent="0.2">
      <c r="A664" s="106" t="s">
        <v>76</v>
      </c>
      <c r="C664" s="53">
        <f t="shared" si="54"/>
        <v>62475</v>
      </c>
      <c r="D664" s="52">
        <f t="shared" ref="D664:M664" si="63">AVERAGE(D291,D304,D317,D330)</f>
        <v>8.2750000000000004</v>
      </c>
      <c r="E664" s="53">
        <f t="shared" si="63"/>
        <v>50550</v>
      </c>
      <c r="F664" s="53">
        <f t="shared" si="63"/>
        <v>51075</v>
      </c>
      <c r="G664" s="53">
        <f t="shared" si="63"/>
        <v>40.75</v>
      </c>
      <c r="H664" s="53">
        <f t="shared" si="63"/>
        <v>1002.5</v>
      </c>
      <c r="I664" s="53">
        <f t="shared" si="63"/>
        <v>1757.5</v>
      </c>
      <c r="J664" s="53">
        <f t="shared" si="63"/>
        <v>14675</v>
      </c>
      <c r="K664" s="53">
        <f t="shared" si="63"/>
        <v>277.75</v>
      </c>
      <c r="L664" s="53">
        <f t="shared" si="63"/>
        <v>265</v>
      </c>
      <c r="M664" s="53">
        <f t="shared" si="63"/>
        <v>315.75</v>
      </c>
      <c r="N664" s="52">
        <f t="shared" si="62"/>
        <v>3.7</v>
      </c>
      <c r="O664" s="53">
        <f t="shared" si="57"/>
        <v>12425</v>
      </c>
      <c r="P664" s="53">
        <f t="shared" si="57"/>
        <v>20775</v>
      </c>
      <c r="Q664" s="52">
        <f t="shared" si="57"/>
        <v>48.675000000000004</v>
      </c>
      <c r="R664" s="52">
        <f t="shared" si="57"/>
        <v>47.150000000000006</v>
      </c>
      <c r="S664" s="65"/>
    </row>
    <row r="665" spans="1:19" x14ac:dyDescent="0.2">
      <c r="A665" s="106" t="s">
        <v>77</v>
      </c>
      <c r="C665" s="53">
        <f t="shared" si="54"/>
        <v>62500</v>
      </c>
      <c r="D665" s="52">
        <f t="shared" ref="D665:M665" si="64">AVERAGE(D292,D305,D318,D331)</f>
        <v>8.2750000000000004</v>
      </c>
      <c r="E665" s="53">
        <f t="shared" si="64"/>
        <v>50650</v>
      </c>
      <c r="F665" s="53">
        <f t="shared" si="64"/>
        <v>51250</v>
      </c>
      <c r="G665" s="53">
        <f t="shared" si="64"/>
        <v>24</v>
      </c>
      <c r="H665" s="53">
        <f t="shared" si="64"/>
        <v>998.5</v>
      </c>
      <c r="I665" s="53">
        <f t="shared" si="64"/>
        <v>1765</v>
      </c>
      <c r="J665" s="53">
        <f t="shared" si="64"/>
        <v>14625</v>
      </c>
      <c r="K665" s="53">
        <f t="shared" si="64"/>
        <v>279.75</v>
      </c>
      <c r="L665" s="53">
        <f t="shared" si="64"/>
        <v>250.25</v>
      </c>
      <c r="M665" s="53">
        <f t="shared" si="64"/>
        <v>296.5</v>
      </c>
      <c r="N665" s="52">
        <f t="shared" si="62"/>
        <v>4.3</v>
      </c>
      <c r="O665" s="53">
        <f t="shared" si="57"/>
        <v>12452.5</v>
      </c>
      <c r="P665" s="53">
        <f t="shared" si="57"/>
        <v>20975</v>
      </c>
      <c r="Q665" s="52">
        <f t="shared" si="57"/>
        <v>47.674999999999997</v>
      </c>
      <c r="R665" s="52">
        <f t="shared" si="57"/>
        <v>46.375</v>
      </c>
      <c r="S665" s="65"/>
    </row>
    <row r="666" spans="1:19" x14ac:dyDescent="0.2">
      <c r="A666" s="106" t="s">
        <v>78</v>
      </c>
      <c r="C666" s="53">
        <f t="shared" si="54"/>
        <v>62625</v>
      </c>
      <c r="D666" s="52">
        <f t="shared" ref="D666:M666" si="65">AVERAGE(D293,D306,D319,D332)</f>
        <v>8.1750000000000007</v>
      </c>
      <c r="E666" s="53">
        <f t="shared" si="65"/>
        <v>50575</v>
      </c>
      <c r="F666" s="53">
        <f t="shared" si="65"/>
        <v>51225</v>
      </c>
      <c r="G666" s="53">
        <f t="shared" si="65"/>
        <v>31</v>
      </c>
      <c r="H666" s="53">
        <f t="shared" si="65"/>
        <v>1000</v>
      </c>
      <c r="I666" s="53">
        <f t="shared" si="65"/>
        <v>1762.5</v>
      </c>
      <c r="J666" s="53">
        <f t="shared" si="65"/>
        <v>14650</v>
      </c>
      <c r="K666" s="53">
        <f t="shared" si="65"/>
        <v>279.75</v>
      </c>
      <c r="L666" s="53">
        <f t="shared" si="65"/>
        <v>266.75</v>
      </c>
      <c r="M666" s="53">
        <f t="shared" si="65"/>
        <v>325.25</v>
      </c>
      <c r="N666" s="92" t="s">
        <v>3</v>
      </c>
      <c r="O666" s="53">
        <f t="shared" si="57"/>
        <v>12472.5</v>
      </c>
      <c r="P666" s="53">
        <f t="shared" si="57"/>
        <v>20900</v>
      </c>
      <c r="Q666" s="52">
        <f t="shared" si="57"/>
        <v>48.274999999999999</v>
      </c>
      <c r="R666" s="52">
        <f t="shared" si="57"/>
        <v>46.775000000000006</v>
      </c>
      <c r="S666" s="65"/>
    </row>
    <row r="667" spans="1:19" x14ac:dyDescent="0.2">
      <c r="E667" s="212">
        <f>AVERAGE(E661:E666)</f>
        <v>50554.166666666664</v>
      </c>
      <c r="F667" s="212">
        <f>AVERAGE(F661:F666)</f>
        <v>51062.5</v>
      </c>
      <c r="G667" s="212">
        <f>AVERAGE(E667:F667)</f>
        <v>50808.333333333328</v>
      </c>
      <c r="S667" s="65"/>
    </row>
    <row r="668" spans="1:19" x14ac:dyDescent="0.2">
      <c r="A668" s="65"/>
      <c r="B668" s="65"/>
      <c r="C668" s="65"/>
      <c r="D668" s="65"/>
      <c r="E668" s="65"/>
      <c r="F668" s="65"/>
      <c r="G668" s="65"/>
      <c r="H668" s="65"/>
      <c r="I668" s="65"/>
      <c r="J668" s="65"/>
      <c r="K668" s="65"/>
      <c r="L668" s="65"/>
      <c r="M668" s="65"/>
      <c r="N668" s="65"/>
      <c r="O668" s="65"/>
      <c r="P668" s="65"/>
      <c r="Q668" s="65"/>
      <c r="R668" s="65"/>
    </row>
    <row r="669" spans="1:19" x14ac:dyDescent="0.2">
      <c r="A669" s="106" t="s">
        <v>7</v>
      </c>
      <c r="B669" s="54">
        <v>2010</v>
      </c>
      <c r="C669" s="53">
        <f t="shared" ref="C669:C677" si="66">AVERAGE(C337,C350,C363,C376)</f>
        <v>3124</v>
      </c>
      <c r="D669" s="52">
        <f t="shared" ref="D669:R669" si="67">AVERAGE(D337,D350,D363,D376)</f>
        <v>7.9250000000000007</v>
      </c>
      <c r="E669" s="53">
        <f t="shared" si="67"/>
        <v>2092.5</v>
      </c>
      <c r="F669" s="53">
        <f t="shared" si="67"/>
        <v>2007.5</v>
      </c>
      <c r="G669" s="53">
        <f t="shared" si="67"/>
        <v>227.5</v>
      </c>
      <c r="H669" s="53">
        <f t="shared" si="67"/>
        <v>166.5</v>
      </c>
      <c r="I669" s="52">
        <f t="shared" si="67"/>
        <v>88.45</v>
      </c>
      <c r="J669" s="53">
        <f t="shared" si="67"/>
        <v>397</v>
      </c>
      <c r="K669" s="52">
        <f t="shared" si="67"/>
        <v>10.1</v>
      </c>
      <c r="L669" s="53">
        <f t="shared" si="67"/>
        <v>217.75</v>
      </c>
      <c r="M669" s="53">
        <f t="shared" si="67"/>
        <v>265.5</v>
      </c>
      <c r="N669" s="92" t="s">
        <v>3</v>
      </c>
      <c r="O669" s="53">
        <f t="shared" si="67"/>
        <v>737.8</v>
      </c>
      <c r="P669" s="53">
        <f t="shared" si="67"/>
        <v>472.5</v>
      </c>
      <c r="Q669" s="52">
        <f t="shared" si="67"/>
        <v>10.749999999999998</v>
      </c>
      <c r="R669" s="52">
        <f t="shared" si="67"/>
        <v>8.85</v>
      </c>
    </row>
    <row r="670" spans="1:19" x14ac:dyDescent="0.2">
      <c r="A670" s="106" t="s">
        <v>36</v>
      </c>
      <c r="C670" s="53">
        <f t="shared" si="66"/>
        <v>4440</v>
      </c>
      <c r="D670" s="52">
        <f t="shared" ref="D670:M670" si="68">AVERAGE(D338,D351,D364,D377)</f>
        <v>7.9</v>
      </c>
      <c r="E670" s="53">
        <f t="shared" si="68"/>
        <v>2842.5</v>
      </c>
      <c r="F670" s="53">
        <f t="shared" si="68"/>
        <v>2750</v>
      </c>
      <c r="G670" s="53">
        <f t="shared" si="68"/>
        <v>205</v>
      </c>
      <c r="H670" s="53">
        <f t="shared" si="68"/>
        <v>192.5</v>
      </c>
      <c r="I670" s="52">
        <f t="shared" si="68"/>
        <v>96.924999999999997</v>
      </c>
      <c r="J670" s="53">
        <f t="shared" si="68"/>
        <v>635</v>
      </c>
      <c r="K670" s="52">
        <f t="shared" si="68"/>
        <v>13.324999999999999</v>
      </c>
      <c r="L670" s="53">
        <f t="shared" si="68"/>
        <v>243.5</v>
      </c>
      <c r="M670" s="53">
        <f t="shared" si="68"/>
        <v>297</v>
      </c>
      <c r="N670" s="92" t="s">
        <v>3</v>
      </c>
      <c r="O670" s="53">
        <f t="shared" ref="O670:R677" si="69">AVERAGE(O338,O351,O364,O377)</f>
        <v>746.1</v>
      </c>
      <c r="P670" s="53">
        <f t="shared" si="69"/>
        <v>913.25</v>
      </c>
      <c r="Q670" s="52">
        <f t="shared" si="69"/>
        <v>11.15</v>
      </c>
      <c r="R670" s="52">
        <f t="shared" si="69"/>
        <v>8.625</v>
      </c>
    </row>
    <row r="671" spans="1:19" x14ac:dyDescent="0.2">
      <c r="A671" s="106" t="s">
        <v>72</v>
      </c>
      <c r="C671" s="53">
        <f t="shared" si="66"/>
        <v>1782.25</v>
      </c>
      <c r="D671" s="52">
        <f t="shared" ref="D671:M671" si="70">AVERAGE(D339,D352,D365,D378)</f>
        <v>7.9</v>
      </c>
      <c r="E671" s="53">
        <f t="shared" si="70"/>
        <v>1159.5</v>
      </c>
      <c r="F671" s="53">
        <f t="shared" si="70"/>
        <v>1092</v>
      </c>
      <c r="G671" s="53">
        <f t="shared" si="70"/>
        <v>62.25</v>
      </c>
      <c r="H671" s="53">
        <f t="shared" si="70"/>
        <v>105.35</v>
      </c>
      <c r="I671" s="52">
        <f t="shared" si="70"/>
        <v>30.950000000000003</v>
      </c>
      <c r="J671" s="53">
        <f t="shared" si="70"/>
        <v>228.25</v>
      </c>
      <c r="K671" s="52">
        <f t="shared" si="70"/>
        <v>12.225</v>
      </c>
      <c r="L671" s="53">
        <f t="shared" si="70"/>
        <v>176</v>
      </c>
      <c r="M671" s="53">
        <f t="shared" si="70"/>
        <v>214.75</v>
      </c>
      <c r="N671" s="92" t="s">
        <v>3</v>
      </c>
      <c r="O671" s="53">
        <f t="shared" si="69"/>
        <v>421.42499999999995</v>
      </c>
      <c r="P671" s="53">
        <f t="shared" si="69"/>
        <v>187</v>
      </c>
      <c r="Q671" s="52">
        <f t="shared" si="69"/>
        <v>8.4250000000000007</v>
      </c>
      <c r="R671" s="52">
        <f t="shared" si="69"/>
        <v>7.125</v>
      </c>
    </row>
    <row r="672" spans="1:19" x14ac:dyDescent="0.2">
      <c r="A672" s="106" t="s">
        <v>73</v>
      </c>
      <c r="C672" s="53">
        <f t="shared" si="66"/>
        <v>63875</v>
      </c>
      <c r="D672" s="52">
        <f t="shared" ref="D672:M672" si="71">AVERAGE(D340,D353,D366,D379)</f>
        <v>8.2249999999999996</v>
      </c>
      <c r="E672" s="53">
        <f t="shared" si="71"/>
        <v>51525</v>
      </c>
      <c r="F672" s="53">
        <f t="shared" si="71"/>
        <v>52125</v>
      </c>
      <c r="G672" s="53">
        <f t="shared" si="71"/>
        <v>14.75</v>
      </c>
      <c r="H672" s="53">
        <f t="shared" si="71"/>
        <v>991</v>
      </c>
      <c r="I672" s="53">
        <f t="shared" si="71"/>
        <v>1810</v>
      </c>
      <c r="J672" s="53">
        <f t="shared" si="71"/>
        <v>15000</v>
      </c>
      <c r="K672" s="53">
        <f t="shared" si="71"/>
        <v>290.25</v>
      </c>
      <c r="L672" s="53">
        <f t="shared" si="71"/>
        <v>266.75</v>
      </c>
      <c r="M672" s="53">
        <f t="shared" si="71"/>
        <v>325.5</v>
      </c>
      <c r="N672" s="92" t="s">
        <v>3</v>
      </c>
      <c r="O672" s="53">
        <f t="shared" si="69"/>
        <v>12387.5</v>
      </c>
      <c r="P672" s="53">
        <f t="shared" si="69"/>
        <v>21475</v>
      </c>
      <c r="Q672" s="52">
        <f t="shared" si="69"/>
        <v>49.25</v>
      </c>
      <c r="R672" s="52">
        <f t="shared" si="69"/>
        <v>47.475000000000001</v>
      </c>
    </row>
    <row r="673" spans="1:18" x14ac:dyDescent="0.2">
      <c r="A673" s="106" t="s">
        <v>74</v>
      </c>
      <c r="C673" s="53">
        <f t="shared" si="66"/>
        <v>63775</v>
      </c>
      <c r="D673" s="52">
        <f t="shared" ref="D673:M673" si="72">AVERAGE(D341,D354,D367,D380)</f>
        <v>8.125</v>
      </c>
      <c r="E673" s="53">
        <f t="shared" si="72"/>
        <v>51675</v>
      </c>
      <c r="F673" s="53">
        <f t="shared" si="72"/>
        <v>52250</v>
      </c>
      <c r="G673" s="53">
        <f t="shared" si="72"/>
        <v>23.5</v>
      </c>
      <c r="H673" s="53">
        <f t="shared" si="72"/>
        <v>992</v>
      </c>
      <c r="I673" s="53">
        <f t="shared" si="72"/>
        <v>1812.5</v>
      </c>
      <c r="J673" s="53">
        <f t="shared" si="72"/>
        <v>15075</v>
      </c>
      <c r="K673" s="53">
        <f t="shared" si="72"/>
        <v>291.75</v>
      </c>
      <c r="L673" s="53">
        <f t="shared" si="72"/>
        <v>270</v>
      </c>
      <c r="M673" s="53">
        <f t="shared" si="72"/>
        <v>329.25</v>
      </c>
      <c r="N673" s="92" t="s">
        <v>3</v>
      </c>
      <c r="O673" s="53">
        <f t="shared" si="69"/>
        <v>12405</v>
      </c>
      <c r="P673" s="53">
        <f t="shared" si="69"/>
        <v>21475</v>
      </c>
      <c r="Q673" s="52">
        <f t="shared" si="69"/>
        <v>49.900000000000006</v>
      </c>
      <c r="R673" s="52">
        <f t="shared" si="69"/>
        <v>47.2</v>
      </c>
    </row>
    <row r="674" spans="1:18" x14ac:dyDescent="0.2">
      <c r="A674" s="106" t="s">
        <v>75</v>
      </c>
      <c r="C674" s="53">
        <f t="shared" si="66"/>
        <v>63600</v>
      </c>
      <c r="D674" s="52">
        <f t="shared" ref="D674:M674" si="73">AVERAGE(D342,D355,D368,D381)</f>
        <v>8.2750000000000004</v>
      </c>
      <c r="E674" s="53">
        <f t="shared" si="73"/>
        <v>51325</v>
      </c>
      <c r="F674" s="53">
        <f t="shared" si="73"/>
        <v>51875</v>
      </c>
      <c r="G674" s="53">
        <f t="shared" si="73"/>
        <v>17.25</v>
      </c>
      <c r="H674" s="53">
        <f t="shared" si="73"/>
        <v>986</v>
      </c>
      <c r="I674" s="53">
        <f t="shared" si="73"/>
        <v>1800</v>
      </c>
      <c r="J674" s="53">
        <f t="shared" si="73"/>
        <v>15000</v>
      </c>
      <c r="K674" s="53">
        <f t="shared" si="73"/>
        <v>290.75</v>
      </c>
      <c r="L674" s="53">
        <f t="shared" si="73"/>
        <v>264.75</v>
      </c>
      <c r="M674" s="53">
        <f t="shared" si="73"/>
        <v>323</v>
      </c>
      <c r="N674" s="92" t="s">
        <v>3</v>
      </c>
      <c r="O674" s="53">
        <f t="shared" si="69"/>
        <v>12317.5</v>
      </c>
      <c r="P674" s="53">
        <f t="shared" si="69"/>
        <v>21325</v>
      </c>
      <c r="Q674" s="52">
        <f t="shared" si="69"/>
        <v>49.2</v>
      </c>
      <c r="R674" s="52">
        <f t="shared" si="69"/>
        <v>46.975000000000001</v>
      </c>
    </row>
    <row r="675" spans="1:18" x14ac:dyDescent="0.2">
      <c r="A675" s="106" t="s">
        <v>76</v>
      </c>
      <c r="C675" s="53">
        <f t="shared" si="66"/>
        <v>63800</v>
      </c>
      <c r="D675" s="52">
        <f t="shared" ref="D675:M675" si="74">AVERAGE(D343,D356,D369,D382)</f>
        <v>8.1750000000000007</v>
      </c>
      <c r="E675" s="53">
        <f t="shared" si="74"/>
        <v>51500</v>
      </c>
      <c r="F675" s="53">
        <f t="shared" si="74"/>
        <v>52175</v>
      </c>
      <c r="G675" s="53">
        <f t="shared" si="74"/>
        <v>20.5</v>
      </c>
      <c r="H675" s="53">
        <f t="shared" si="74"/>
        <v>986</v>
      </c>
      <c r="I675" s="53">
        <f t="shared" si="74"/>
        <v>1810</v>
      </c>
      <c r="J675" s="53">
        <f t="shared" si="74"/>
        <v>15025</v>
      </c>
      <c r="K675" s="53">
        <f t="shared" si="74"/>
        <v>291</v>
      </c>
      <c r="L675" s="53">
        <f t="shared" si="74"/>
        <v>266.75</v>
      </c>
      <c r="M675" s="53">
        <f t="shared" si="74"/>
        <v>325.25</v>
      </c>
      <c r="N675" s="92" t="s">
        <v>3</v>
      </c>
      <c r="O675" s="53">
        <f t="shared" si="69"/>
        <v>12402.5</v>
      </c>
      <c r="P675" s="53">
        <f t="shared" si="69"/>
        <v>21475</v>
      </c>
      <c r="Q675" s="52">
        <f t="shared" si="69"/>
        <v>50.300000000000004</v>
      </c>
      <c r="R675" s="52">
        <f t="shared" si="69"/>
        <v>48</v>
      </c>
    </row>
    <row r="676" spans="1:18" x14ac:dyDescent="0.2">
      <c r="A676" s="106" t="s">
        <v>77</v>
      </c>
      <c r="C676" s="53">
        <f t="shared" si="66"/>
        <v>62525</v>
      </c>
      <c r="D676" s="52">
        <f t="shared" ref="D676:M676" si="75">AVERAGE(D344,D357,D370,D383)</f>
        <v>8.3000000000000007</v>
      </c>
      <c r="E676" s="53">
        <f t="shared" si="75"/>
        <v>49800</v>
      </c>
      <c r="F676" s="53">
        <f t="shared" si="75"/>
        <v>50500</v>
      </c>
      <c r="G676" s="53">
        <f t="shared" si="75"/>
        <v>23.5</v>
      </c>
      <c r="H676" s="53">
        <f t="shared" si="75"/>
        <v>953</v>
      </c>
      <c r="I676" s="53">
        <f t="shared" si="75"/>
        <v>1755</v>
      </c>
      <c r="J676" s="53">
        <f t="shared" si="75"/>
        <v>14525</v>
      </c>
      <c r="K676" s="53">
        <f t="shared" si="75"/>
        <v>281.75</v>
      </c>
      <c r="L676" s="53">
        <f t="shared" si="75"/>
        <v>262.75</v>
      </c>
      <c r="M676" s="53">
        <f t="shared" si="75"/>
        <v>320.5</v>
      </c>
      <c r="N676" s="92" t="s">
        <v>3</v>
      </c>
      <c r="O676" s="53">
        <f t="shared" si="69"/>
        <v>12012.5</v>
      </c>
      <c r="P676" s="53">
        <f t="shared" si="69"/>
        <v>20800</v>
      </c>
      <c r="Q676" s="52">
        <f t="shared" si="69"/>
        <v>49.424999999999997</v>
      </c>
      <c r="R676" s="52">
        <f t="shared" si="69"/>
        <v>46.65</v>
      </c>
    </row>
    <row r="677" spans="1:18" x14ac:dyDescent="0.2">
      <c r="A677" s="106" t="s">
        <v>78</v>
      </c>
      <c r="C677" s="53">
        <f t="shared" si="66"/>
        <v>63900</v>
      </c>
      <c r="D677" s="52">
        <f t="shared" ref="D677:M677" si="76">AVERAGE(D345,D358,D371,D384)</f>
        <v>8.2249999999999996</v>
      </c>
      <c r="E677" s="53">
        <f t="shared" si="76"/>
        <v>51250</v>
      </c>
      <c r="F677" s="53">
        <f t="shared" si="76"/>
        <v>52050</v>
      </c>
      <c r="G677" s="53">
        <f t="shared" si="76"/>
        <v>22</v>
      </c>
      <c r="H677" s="53">
        <f t="shared" si="76"/>
        <v>984</v>
      </c>
      <c r="I677" s="53">
        <f t="shared" si="76"/>
        <v>1815</v>
      </c>
      <c r="J677" s="53">
        <f t="shared" si="76"/>
        <v>14925</v>
      </c>
      <c r="K677" s="53">
        <f t="shared" si="76"/>
        <v>290.25</v>
      </c>
      <c r="L677" s="53">
        <f t="shared" si="76"/>
        <v>266.25</v>
      </c>
      <c r="M677" s="53">
        <f t="shared" si="76"/>
        <v>324.75</v>
      </c>
      <c r="N677" s="92" t="s">
        <v>3</v>
      </c>
      <c r="O677" s="53">
        <f t="shared" si="69"/>
        <v>12402.5</v>
      </c>
      <c r="P677" s="53">
        <f t="shared" si="69"/>
        <v>21500</v>
      </c>
      <c r="Q677" s="52">
        <f t="shared" si="69"/>
        <v>49.75</v>
      </c>
      <c r="R677" s="52">
        <f t="shared" si="69"/>
        <v>47.95</v>
      </c>
    </row>
    <row r="678" spans="1:18" x14ac:dyDescent="0.2">
      <c r="E678" s="212">
        <f>AVERAGE(E672:E677)</f>
        <v>51179.166666666664</v>
      </c>
      <c r="F678" s="212">
        <f>AVERAGE(F672:F677)</f>
        <v>51829.166666666664</v>
      </c>
      <c r="G678" s="212">
        <f>AVERAGE(E678:F678)</f>
        <v>51504.166666666664</v>
      </c>
    </row>
    <row r="680" spans="1:18" x14ac:dyDescent="0.2">
      <c r="A680" s="106" t="s">
        <v>7</v>
      </c>
      <c r="B680" s="54">
        <v>2011</v>
      </c>
      <c r="C680" s="53">
        <f>AVERAGE(C389,C402,C415,C428)</f>
        <v>3118.5</v>
      </c>
      <c r="D680" s="52">
        <f t="shared" ref="D680:R680" si="77">AVERAGE(D389,D402,D415,D428)</f>
        <v>7.9</v>
      </c>
      <c r="E680" s="53">
        <f t="shared" si="77"/>
        <v>2185</v>
      </c>
      <c r="F680" s="53">
        <f t="shared" si="77"/>
        <v>1990</v>
      </c>
      <c r="G680" s="53">
        <f t="shared" si="77"/>
        <v>258.5</v>
      </c>
      <c r="H680" s="53">
        <f t="shared" si="77"/>
        <v>167.75</v>
      </c>
      <c r="I680" s="52">
        <f t="shared" si="77"/>
        <v>87.375</v>
      </c>
      <c r="J680" s="53">
        <f t="shared" si="77"/>
        <v>398.75</v>
      </c>
      <c r="K680" s="52">
        <f t="shared" si="77"/>
        <v>10.375</v>
      </c>
      <c r="L680" s="53">
        <f t="shared" si="77"/>
        <v>241.5</v>
      </c>
      <c r="M680" s="53">
        <f t="shared" si="77"/>
        <v>294.25</v>
      </c>
      <c r="N680" s="92" t="s">
        <v>3</v>
      </c>
      <c r="O680" s="53">
        <f t="shared" si="77"/>
        <v>714.4</v>
      </c>
      <c r="P680" s="53">
        <f t="shared" si="77"/>
        <v>462.25</v>
      </c>
      <c r="Q680" s="52">
        <f t="shared" si="77"/>
        <v>10.425000000000001</v>
      </c>
      <c r="R680" s="52">
        <f t="shared" si="77"/>
        <v>8.25</v>
      </c>
    </row>
    <row r="681" spans="1:18" x14ac:dyDescent="0.2">
      <c r="A681" s="106" t="s">
        <v>36</v>
      </c>
      <c r="C681" s="53">
        <f t="shared" ref="C681:M681" si="78">AVERAGE(C390,C403,C416,C429)</f>
        <v>4245</v>
      </c>
      <c r="D681" s="52">
        <f t="shared" si="78"/>
        <v>7.85</v>
      </c>
      <c r="E681" s="53">
        <f t="shared" si="78"/>
        <v>2742.5</v>
      </c>
      <c r="F681" s="53">
        <f t="shared" si="78"/>
        <v>2612.5</v>
      </c>
      <c r="G681" s="53">
        <f t="shared" si="78"/>
        <v>233.25</v>
      </c>
      <c r="H681" s="53">
        <f t="shared" si="78"/>
        <v>186</v>
      </c>
      <c r="I681" s="52">
        <f t="shared" si="78"/>
        <v>91.974999999999994</v>
      </c>
      <c r="J681" s="53">
        <f t="shared" si="78"/>
        <v>602</v>
      </c>
      <c r="K681" s="52">
        <f t="shared" si="78"/>
        <v>14.55</v>
      </c>
      <c r="L681" s="53">
        <f t="shared" si="78"/>
        <v>251.5</v>
      </c>
      <c r="M681" s="53">
        <f t="shared" si="78"/>
        <v>306.75</v>
      </c>
      <c r="N681" s="92" t="s">
        <v>3</v>
      </c>
      <c r="O681" s="53">
        <f t="shared" ref="O681:R681" si="79">AVERAGE(O390,O403,O416,O429)</f>
        <v>731.82500000000005</v>
      </c>
      <c r="P681" s="53">
        <f t="shared" si="79"/>
        <v>832.5</v>
      </c>
      <c r="Q681" s="52">
        <f t="shared" si="79"/>
        <v>12.075000000000001</v>
      </c>
      <c r="R681" s="52">
        <f t="shared" si="79"/>
        <v>9.2249999999999996</v>
      </c>
    </row>
    <row r="682" spans="1:18" x14ac:dyDescent="0.2">
      <c r="A682" s="106" t="s">
        <v>72</v>
      </c>
      <c r="C682" s="53">
        <f t="shared" ref="C682:M682" si="80">AVERAGE(C391,C404,C417,C430)</f>
        <v>1755.25</v>
      </c>
      <c r="D682" s="52">
        <f t="shared" si="80"/>
        <v>7.875</v>
      </c>
      <c r="E682" s="53">
        <f t="shared" si="80"/>
        <v>1135</v>
      </c>
      <c r="F682" s="53">
        <f t="shared" si="80"/>
        <v>1024</v>
      </c>
      <c r="G682" s="53">
        <f t="shared" si="80"/>
        <v>85.25</v>
      </c>
      <c r="H682" s="52">
        <f t="shared" si="80"/>
        <v>96</v>
      </c>
      <c r="I682" s="52">
        <f t="shared" si="80"/>
        <v>23.324999999999999</v>
      </c>
      <c r="J682" s="53">
        <f t="shared" si="80"/>
        <v>225.25</v>
      </c>
      <c r="K682" s="52">
        <f t="shared" si="80"/>
        <v>14.074999999999999</v>
      </c>
      <c r="L682" s="53">
        <f t="shared" si="80"/>
        <v>174.75</v>
      </c>
      <c r="M682" s="53">
        <f t="shared" si="80"/>
        <v>212.75</v>
      </c>
      <c r="N682" s="92" t="s">
        <v>3</v>
      </c>
      <c r="O682" s="53">
        <f t="shared" ref="O682:R682" si="81">AVERAGE(O391,O404,O417,O430)</f>
        <v>377.25</v>
      </c>
      <c r="P682" s="53">
        <f t="shared" si="81"/>
        <v>180</v>
      </c>
      <c r="Q682" s="52">
        <f t="shared" si="81"/>
        <v>7.9750000000000005</v>
      </c>
      <c r="R682" s="52">
        <f t="shared" si="81"/>
        <v>6.05</v>
      </c>
    </row>
    <row r="683" spans="1:18" x14ac:dyDescent="0.2">
      <c r="A683" s="106" t="s">
        <v>73</v>
      </c>
      <c r="C683" s="53">
        <f t="shared" ref="C683:M683" si="82">AVERAGE(C392,C405,C418,C431)</f>
        <v>65100</v>
      </c>
      <c r="D683" s="52">
        <f t="shared" si="82"/>
        <v>8.2749999999999986</v>
      </c>
      <c r="E683" s="53">
        <f t="shared" si="82"/>
        <v>52775</v>
      </c>
      <c r="F683" s="53">
        <f t="shared" si="82"/>
        <v>52925</v>
      </c>
      <c r="G683" s="53">
        <f t="shared" si="82"/>
        <v>19.5</v>
      </c>
      <c r="H683" s="53">
        <f t="shared" si="82"/>
        <v>957</v>
      </c>
      <c r="I683" s="53">
        <f t="shared" si="82"/>
        <v>1797.5</v>
      </c>
      <c r="J683" s="53">
        <f t="shared" si="82"/>
        <v>15300</v>
      </c>
      <c r="K683" s="53">
        <f t="shared" si="82"/>
        <v>285.25</v>
      </c>
      <c r="L683" s="53">
        <f t="shared" si="82"/>
        <v>271</v>
      </c>
      <c r="M683" s="53">
        <f t="shared" si="82"/>
        <v>323</v>
      </c>
      <c r="N683" s="328">
        <f>(N418)/4</f>
        <v>3.625</v>
      </c>
      <c r="O683" s="53">
        <f t="shared" ref="O683:R683" si="83">AVERAGE(O392,O405,O418,O431)</f>
        <v>12827.5</v>
      </c>
      <c r="P683" s="53">
        <f t="shared" si="83"/>
        <v>21575</v>
      </c>
      <c r="Q683" s="52">
        <f t="shared" si="83"/>
        <v>49.05</v>
      </c>
      <c r="R683" s="52">
        <f t="shared" si="83"/>
        <v>46.7</v>
      </c>
    </row>
    <row r="684" spans="1:18" x14ac:dyDescent="0.2">
      <c r="A684" s="106" t="s">
        <v>74</v>
      </c>
      <c r="C684" s="53">
        <f t="shared" ref="C684:M684" si="84">AVERAGE(C393,C406,C419,C432)</f>
        <v>65225</v>
      </c>
      <c r="D684" s="52">
        <f t="shared" si="84"/>
        <v>8.15</v>
      </c>
      <c r="E684" s="53">
        <f t="shared" si="84"/>
        <v>52675</v>
      </c>
      <c r="F684" s="53">
        <f t="shared" si="84"/>
        <v>53050</v>
      </c>
      <c r="G684" s="53">
        <f t="shared" si="84"/>
        <v>22.25</v>
      </c>
      <c r="H684" s="53">
        <f t="shared" si="84"/>
        <v>961</v>
      </c>
      <c r="I684" s="53">
        <f t="shared" si="84"/>
        <v>1802.5</v>
      </c>
      <c r="J684" s="53">
        <f t="shared" si="84"/>
        <v>15450</v>
      </c>
      <c r="K684" s="53">
        <f t="shared" si="84"/>
        <v>286.5</v>
      </c>
      <c r="L684" s="53">
        <f t="shared" si="84"/>
        <v>273</v>
      </c>
      <c r="M684" s="53">
        <f t="shared" si="84"/>
        <v>332.75</v>
      </c>
      <c r="N684" s="92" t="s">
        <v>3</v>
      </c>
      <c r="O684" s="53">
        <f t="shared" ref="O684:R684" si="85">AVERAGE(O393,O406,O419,O432)</f>
        <v>12795</v>
      </c>
      <c r="P684" s="53">
        <f t="shared" si="85"/>
        <v>21575</v>
      </c>
      <c r="Q684" s="52">
        <f t="shared" si="85"/>
        <v>49.15</v>
      </c>
      <c r="R684" s="52">
        <f t="shared" si="85"/>
        <v>45.949999999999996</v>
      </c>
    </row>
    <row r="685" spans="1:18" x14ac:dyDescent="0.2">
      <c r="A685" s="106" t="s">
        <v>75</v>
      </c>
      <c r="C685" s="53">
        <f t="shared" ref="C685:M685" si="86">AVERAGE(C394,C407,C420,C433)</f>
        <v>64300</v>
      </c>
      <c r="D685" s="52">
        <f t="shared" si="86"/>
        <v>8.3000000000000007</v>
      </c>
      <c r="E685" s="53">
        <f t="shared" si="86"/>
        <v>51775</v>
      </c>
      <c r="F685" s="53">
        <f t="shared" si="86"/>
        <v>52125</v>
      </c>
      <c r="G685" s="53">
        <f t="shared" si="86"/>
        <v>17.25</v>
      </c>
      <c r="H685" s="53">
        <f t="shared" si="86"/>
        <v>936.75</v>
      </c>
      <c r="I685" s="53">
        <f t="shared" si="86"/>
        <v>1780</v>
      </c>
      <c r="J685" s="53">
        <f t="shared" si="86"/>
        <v>15200</v>
      </c>
      <c r="K685" s="53">
        <f t="shared" si="86"/>
        <v>282.5</v>
      </c>
      <c r="L685" s="53">
        <f t="shared" si="86"/>
        <v>269.5</v>
      </c>
      <c r="M685" s="53">
        <f t="shared" si="86"/>
        <v>318</v>
      </c>
      <c r="N685" s="328">
        <f>(N394+N420)/4</f>
        <v>5.0724999999999998</v>
      </c>
      <c r="O685" s="53">
        <f t="shared" ref="O685:R685" si="87">AVERAGE(O394,O407,O420,O433)</f>
        <v>12570</v>
      </c>
      <c r="P685" s="53">
        <f t="shared" si="87"/>
        <v>21200</v>
      </c>
      <c r="Q685" s="52">
        <f t="shared" si="87"/>
        <v>49.449999999999996</v>
      </c>
      <c r="R685" s="52">
        <f t="shared" si="87"/>
        <v>45.424999999999997</v>
      </c>
    </row>
    <row r="686" spans="1:18" x14ac:dyDescent="0.2">
      <c r="A686" s="106" t="s">
        <v>76</v>
      </c>
      <c r="C686" s="53">
        <f t="shared" ref="C686:M686" si="88">AVERAGE(C395,C408,C421,C434)</f>
        <v>65400</v>
      </c>
      <c r="D686" s="52">
        <f t="shared" si="88"/>
        <v>8.1999999999999993</v>
      </c>
      <c r="E686" s="53">
        <f t="shared" si="88"/>
        <v>52675</v>
      </c>
      <c r="F686" s="53">
        <f t="shared" si="88"/>
        <v>53100</v>
      </c>
      <c r="G686" s="53">
        <f t="shared" si="88"/>
        <v>20.5</v>
      </c>
      <c r="H686" s="53">
        <f t="shared" si="88"/>
        <v>954.25</v>
      </c>
      <c r="I686" s="53">
        <f t="shared" si="88"/>
        <v>1812.5</v>
      </c>
      <c r="J686" s="53">
        <f t="shared" si="88"/>
        <v>15450</v>
      </c>
      <c r="K686" s="53">
        <f t="shared" si="88"/>
        <v>286.5</v>
      </c>
      <c r="L686" s="53">
        <f t="shared" si="88"/>
        <v>270.5</v>
      </c>
      <c r="M686" s="53">
        <f t="shared" si="88"/>
        <v>330</v>
      </c>
      <c r="N686" s="92" t="s">
        <v>3</v>
      </c>
      <c r="O686" s="53">
        <f t="shared" ref="O686:R686" si="89">AVERAGE(O395,O408,O421,O434)</f>
        <v>12832.5</v>
      </c>
      <c r="P686" s="53">
        <f t="shared" si="89"/>
        <v>21600</v>
      </c>
      <c r="Q686" s="52">
        <f t="shared" si="89"/>
        <v>48.424999999999997</v>
      </c>
      <c r="R686" s="52">
        <f t="shared" si="89"/>
        <v>46.274999999999999</v>
      </c>
    </row>
    <row r="687" spans="1:18" x14ac:dyDescent="0.2">
      <c r="A687" s="106" t="s">
        <v>77</v>
      </c>
      <c r="C687" s="53">
        <f t="shared" ref="C687:M687" si="90">AVERAGE(C396,C409,C422,C435)</f>
        <v>65250</v>
      </c>
      <c r="D687" s="52">
        <f t="shared" si="90"/>
        <v>8.25</v>
      </c>
      <c r="E687" s="53">
        <f t="shared" si="90"/>
        <v>52600</v>
      </c>
      <c r="F687" s="53">
        <f t="shared" si="90"/>
        <v>52975</v>
      </c>
      <c r="G687" s="53">
        <f t="shared" si="90"/>
        <v>18.75</v>
      </c>
      <c r="H687" s="53">
        <f t="shared" si="90"/>
        <v>954.75</v>
      </c>
      <c r="I687" s="53">
        <f t="shared" si="90"/>
        <v>1805</v>
      </c>
      <c r="J687" s="53">
        <f t="shared" si="90"/>
        <v>15425</v>
      </c>
      <c r="K687" s="53">
        <f t="shared" si="90"/>
        <v>286.25</v>
      </c>
      <c r="L687" s="53">
        <f t="shared" si="90"/>
        <v>269</v>
      </c>
      <c r="M687" s="53">
        <f t="shared" si="90"/>
        <v>325.75</v>
      </c>
      <c r="N687" s="328">
        <f>(N422)/4</f>
        <v>1.2050000000000001</v>
      </c>
      <c r="O687" s="53">
        <f t="shared" ref="O687:R687" si="91">AVERAGE(O396,O409,O422,O435)</f>
        <v>12765</v>
      </c>
      <c r="P687" s="53">
        <f t="shared" si="91"/>
        <v>21575</v>
      </c>
      <c r="Q687" s="52">
        <f t="shared" si="91"/>
        <v>48.375</v>
      </c>
      <c r="R687" s="52">
        <f t="shared" si="91"/>
        <v>45.924999999999997</v>
      </c>
    </row>
    <row r="688" spans="1:18" x14ac:dyDescent="0.2">
      <c r="A688" s="106" t="s">
        <v>78</v>
      </c>
      <c r="C688" s="53">
        <f t="shared" ref="C688:M688" si="92">AVERAGE(C397,C410,C423,C436)</f>
        <v>65325</v>
      </c>
      <c r="D688" s="52">
        <f t="shared" si="92"/>
        <v>8.1749999999999989</v>
      </c>
      <c r="E688" s="53">
        <f t="shared" si="92"/>
        <v>52650</v>
      </c>
      <c r="F688" s="53">
        <f t="shared" si="92"/>
        <v>53500</v>
      </c>
      <c r="G688" s="53">
        <f t="shared" si="92"/>
        <v>23</v>
      </c>
      <c r="H688" s="53">
        <f t="shared" si="92"/>
        <v>953.5</v>
      </c>
      <c r="I688" s="53">
        <f t="shared" si="92"/>
        <v>1815</v>
      </c>
      <c r="J688" s="53">
        <f t="shared" si="92"/>
        <v>15525</v>
      </c>
      <c r="K688" s="53">
        <f t="shared" si="92"/>
        <v>288.75</v>
      </c>
      <c r="L688" s="53">
        <f t="shared" si="92"/>
        <v>271.25</v>
      </c>
      <c r="M688" s="53">
        <f t="shared" si="92"/>
        <v>331</v>
      </c>
      <c r="N688" s="92" t="s">
        <v>3</v>
      </c>
      <c r="O688" s="53">
        <f t="shared" ref="O688:R688" si="93">AVERAGE(O397,O410,O423,O436)</f>
        <v>12945</v>
      </c>
      <c r="P688" s="53">
        <f t="shared" si="93"/>
        <v>21775</v>
      </c>
      <c r="Q688" s="52">
        <f t="shared" si="93"/>
        <v>49.349999999999994</v>
      </c>
      <c r="R688" s="52">
        <f t="shared" si="93"/>
        <v>47.2</v>
      </c>
    </row>
    <row r="689" spans="1:18" x14ac:dyDescent="0.2">
      <c r="E689" s="212">
        <f>AVERAGE(E683:E688)</f>
        <v>52525</v>
      </c>
      <c r="F689" s="212">
        <f>AVERAGE(F683:F688)</f>
        <v>52945.833333333336</v>
      </c>
      <c r="G689" s="212">
        <f>AVERAGE(E689:F689)</f>
        <v>52735.416666666672</v>
      </c>
    </row>
    <row r="690" spans="1:18" x14ac:dyDescent="0.2">
      <c r="C690" s="53"/>
      <c r="D690" s="53"/>
      <c r="E690" s="53"/>
      <c r="F690" s="53"/>
      <c r="G690" s="53"/>
      <c r="H690" s="53"/>
      <c r="I690" s="53"/>
      <c r="J690" s="53"/>
    </row>
    <row r="691" spans="1:18" x14ac:dyDescent="0.2">
      <c r="A691" s="106" t="s">
        <v>7</v>
      </c>
      <c r="B691" s="54">
        <v>2012</v>
      </c>
      <c r="C691" s="53">
        <f>AVERAGE(C441,C454,C467,C480)</f>
        <v>2904</v>
      </c>
      <c r="D691" s="52">
        <f t="shared" ref="D691:R691" si="94">AVERAGE(D441,D454,D467,D480)</f>
        <v>7.9749999999999996</v>
      </c>
      <c r="E691" s="53">
        <f t="shared" si="94"/>
        <v>2245</v>
      </c>
      <c r="F691" s="53">
        <f t="shared" si="94"/>
        <v>1862.5</v>
      </c>
      <c r="G691" s="53">
        <f t="shared" si="94"/>
        <v>359.75</v>
      </c>
      <c r="H691" s="53">
        <f t="shared" si="94"/>
        <v>151</v>
      </c>
      <c r="I691" s="52">
        <f t="shared" si="94"/>
        <v>90.449999999999989</v>
      </c>
      <c r="J691" s="53">
        <f t="shared" si="94"/>
        <v>358.25</v>
      </c>
      <c r="K691" s="52">
        <f t="shared" si="94"/>
        <v>9.875</v>
      </c>
      <c r="L691" s="53">
        <f t="shared" si="94"/>
        <v>212.25</v>
      </c>
      <c r="M691" s="53">
        <f t="shared" si="94"/>
        <v>258.75</v>
      </c>
      <c r="N691" s="92" t="s">
        <v>3</v>
      </c>
      <c r="O691" s="53">
        <f t="shared" si="94"/>
        <v>676.625</v>
      </c>
      <c r="P691" s="53">
        <f t="shared" si="94"/>
        <v>442</v>
      </c>
      <c r="Q691" s="52">
        <f t="shared" si="94"/>
        <v>11.25</v>
      </c>
      <c r="R691" s="52">
        <f t="shared" si="94"/>
        <v>9</v>
      </c>
    </row>
    <row r="692" spans="1:18" x14ac:dyDescent="0.2">
      <c r="A692" s="106" t="s">
        <v>36</v>
      </c>
      <c r="C692" s="53">
        <f t="shared" ref="C692:R692" si="95">AVERAGE(C442,C455,C468,C481)</f>
        <v>3727.25</v>
      </c>
      <c r="D692" s="52">
        <f t="shared" si="95"/>
        <v>7.8</v>
      </c>
      <c r="E692" s="53">
        <f t="shared" si="95"/>
        <v>2320</v>
      </c>
      <c r="F692" s="53">
        <f t="shared" si="95"/>
        <v>2367.5</v>
      </c>
      <c r="G692" s="53">
        <f t="shared" si="95"/>
        <v>170</v>
      </c>
      <c r="H692" s="53">
        <f t="shared" si="95"/>
        <v>166.5</v>
      </c>
      <c r="I692" s="52">
        <f t="shared" si="95"/>
        <v>90.674999999999997</v>
      </c>
      <c r="J692" s="53">
        <f t="shared" si="95"/>
        <v>534</v>
      </c>
      <c r="K692" s="52">
        <f t="shared" si="95"/>
        <v>14.85</v>
      </c>
      <c r="L692" s="53">
        <f t="shared" si="95"/>
        <v>219.75</v>
      </c>
      <c r="M692" s="53">
        <f t="shared" si="95"/>
        <v>268</v>
      </c>
      <c r="N692" s="92" t="s">
        <v>3</v>
      </c>
      <c r="O692" s="53">
        <f t="shared" si="95"/>
        <v>696.7</v>
      </c>
      <c r="P692" s="53">
        <f t="shared" si="95"/>
        <v>729.25</v>
      </c>
      <c r="Q692" s="52">
        <f t="shared" si="95"/>
        <v>15.75</v>
      </c>
      <c r="R692" s="52">
        <f t="shared" si="95"/>
        <v>10.5</v>
      </c>
    </row>
    <row r="693" spans="1:18" x14ac:dyDescent="0.2">
      <c r="A693" s="106" t="s">
        <v>72</v>
      </c>
      <c r="C693" s="53">
        <f t="shared" ref="C693:R693" si="96">AVERAGE(C443,C456,C469,C482)</f>
        <v>1844.25</v>
      </c>
      <c r="D693" s="52">
        <f t="shared" si="96"/>
        <v>7.9</v>
      </c>
      <c r="E693" s="53">
        <f t="shared" si="96"/>
        <v>1243.3333333333333</v>
      </c>
      <c r="F693" s="53">
        <f t="shared" si="96"/>
        <v>1115</v>
      </c>
      <c r="G693" s="53">
        <f t="shared" si="96"/>
        <v>62.5</v>
      </c>
      <c r="H693" s="53">
        <f t="shared" si="96"/>
        <v>101.95</v>
      </c>
      <c r="I693" s="52">
        <f t="shared" si="96"/>
        <v>29.225000000000001</v>
      </c>
      <c r="J693" s="53">
        <f t="shared" si="96"/>
        <v>243</v>
      </c>
      <c r="K693" s="52">
        <f t="shared" si="96"/>
        <v>12.675000000000001</v>
      </c>
      <c r="L693" s="53">
        <f t="shared" si="96"/>
        <v>178.75</v>
      </c>
      <c r="M693" s="53">
        <f t="shared" si="96"/>
        <v>218</v>
      </c>
      <c r="N693" s="92" t="s">
        <v>3</v>
      </c>
      <c r="O693" s="53">
        <f t="shared" si="96"/>
        <v>427.42500000000001</v>
      </c>
      <c r="P693" s="53">
        <f t="shared" si="96"/>
        <v>191.75</v>
      </c>
      <c r="Q693" s="52">
        <f t="shared" si="96"/>
        <v>9.4749999999999996</v>
      </c>
      <c r="R693" s="52">
        <f t="shared" si="96"/>
        <v>7.2499999999999991</v>
      </c>
    </row>
    <row r="694" spans="1:18" x14ac:dyDescent="0.2">
      <c r="A694" s="106" t="s">
        <v>73</v>
      </c>
      <c r="C694" s="53">
        <f t="shared" ref="C694:R694" si="97">AVERAGE(C444,C457,C470,C483)</f>
        <v>65800</v>
      </c>
      <c r="D694" s="52">
        <f t="shared" si="97"/>
        <v>8.3249999999999993</v>
      </c>
      <c r="E694" s="53">
        <f t="shared" si="97"/>
        <v>52866.666666666664</v>
      </c>
      <c r="F694" s="53">
        <f t="shared" si="97"/>
        <v>53775</v>
      </c>
      <c r="G694" s="53">
        <f t="shared" si="97"/>
        <v>24.5</v>
      </c>
      <c r="H694" s="53">
        <f t="shared" si="97"/>
        <v>946.25</v>
      </c>
      <c r="I694" s="53">
        <f t="shared" si="97"/>
        <v>1855</v>
      </c>
      <c r="J694" s="53">
        <f t="shared" si="97"/>
        <v>15350</v>
      </c>
      <c r="K694" s="53">
        <f t="shared" si="97"/>
        <v>302.75</v>
      </c>
      <c r="L694" s="53">
        <f t="shared" si="97"/>
        <v>272</v>
      </c>
      <c r="M694" s="53">
        <f t="shared" si="97"/>
        <v>319.5</v>
      </c>
      <c r="N694" s="52">
        <f>(N457+N470)/4</f>
        <v>6.0749999999999993</v>
      </c>
      <c r="O694" s="53">
        <f t="shared" si="97"/>
        <v>12882.5</v>
      </c>
      <c r="P694" s="53">
        <f t="shared" si="97"/>
        <v>22300</v>
      </c>
      <c r="Q694" s="52">
        <f t="shared" si="97"/>
        <v>54.125</v>
      </c>
      <c r="R694" s="52">
        <f t="shared" si="97"/>
        <v>50.424999999999997</v>
      </c>
    </row>
    <row r="695" spans="1:18" x14ac:dyDescent="0.2">
      <c r="A695" s="106" t="s">
        <v>74</v>
      </c>
      <c r="C695" s="53">
        <f t="shared" ref="C695:R695" si="98">AVERAGE(C445,C458,C471,C484)</f>
        <v>65900</v>
      </c>
      <c r="D695" s="52">
        <f t="shared" si="98"/>
        <v>8.1749999999999989</v>
      </c>
      <c r="E695" s="53">
        <f t="shared" si="98"/>
        <v>52833.333333333336</v>
      </c>
      <c r="F695" s="53">
        <f t="shared" si="98"/>
        <v>53850</v>
      </c>
      <c r="G695" s="53">
        <f t="shared" si="98"/>
        <v>25.75</v>
      </c>
      <c r="H695" s="53">
        <f t="shared" si="98"/>
        <v>936.5</v>
      </c>
      <c r="I695" s="53">
        <f t="shared" si="98"/>
        <v>1857.5</v>
      </c>
      <c r="J695" s="53">
        <f t="shared" si="98"/>
        <v>15325</v>
      </c>
      <c r="K695" s="53">
        <f t="shared" si="98"/>
        <v>300.25</v>
      </c>
      <c r="L695" s="53">
        <f t="shared" si="98"/>
        <v>274.5</v>
      </c>
      <c r="M695" s="53">
        <f t="shared" si="98"/>
        <v>334.75</v>
      </c>
      <c r="N695" s="92" t="s">
        <v>3</v>
      </c>
      <c r="O695" s="53">
        <f t="shared" si="98"/>
        <v>13092.5</v>
      </c>
      <c r="P695" s="53">
        <f t="shared" si="98"/>
        <v>22150</v>
      </c>
      <c r="Q695" s="52">
        <f t="shared" si="98"/>
        <v>51.05</v>
      </c>
      <c r="R695" s="52">
        <f t="shared" si="98"/>
        <v>49.3</v>
      </c>
    </row>
    <row r="696" spans="1:18" x14ac:dyDescent="0.2">
      <c r="A696" s="106" t="s">
        <v>75</v>
      </c>
      <c r="C696" s="53">
        <f t="shared" ref="C696:R696" si="99">AVERAGE(C446,C459,C472,C485)</f>
        <v>65825</v>
      </c>
      <c r="D696" s="52">
        <f t="shared" si="99"/>
        <v>8.3500000000000014</v>
      </c>
      <c r="E696" s="53">
        <f t="shared" si="99"/>
        <v>53300</v>
      </c>
      <c r="F696" s="53">
        <f t="shared" si="99"/>
        <v>54050</v>
      </c>
      <c r="G696" s="53">
        <f t="shared" si="99"/>
        <v>23.5</v>
      </c>
      <c r="H696" s="53">
        <f t="shared" si="99"/>
        <v>934.5</v>
      </c>
      <c r="I696" s="53">
        <f t="shared" si="99"/>
        <v>1870</v>
      </c>
      <c r="J696" s="53">
        <f t="shared" si="99"/>
        <v>15350</v>
      </c>
      <c r="K696" s="53">
        <f t="shared" si="99"/>
        <v>304.5</v>
      </c>
      <c r="L696" s="53">
        <f t="shared" si="99"/>
        <v>271.5</v>
      </c>
      <c r="M696" s="53">
        <f t="shared" si="99"/>
        <v>310</v>
      </c>
      <c r="N696" s="52">
        <f>(N459+N472)/4</f>
        <v>10.324999999999999</v>
      </c>
      <c r="O696" s="53">
        <f t="shared" si="99"/>
        <v>13172.5</v>
      </c>
      <c r="P696" s="53">
        <f t="shared" si="99"/>
        <v>22250</v>
      </c>
      <c r="Q696" s="52">
        <f t="shared" si="99"/>
        <v>51.625</v>
      </c>
      <c r="R696" s="52">
        <f t="shared" si="99"/>
        <v>49.2</v>
      </c>
    </row>
    <row r="697" spans="1:18" x14ac:dyDescent="0.2">
      <c r="A697" s="106" t="s">
        <v>76</v>
      </c>
      <c r="C697" s="53">
        <f t="shared" ref="C697:R697" si="100">AVERAGE(C447,C460,C473,C486)</f>
        <v>65975</v>
      </c>
      <c r="D697" s="52">
        <f t="shared" si="100"/>
        <v>8.15</v>
      </c>
      <c r="E697" s="53">
        <f t="shared" si="100"/>
        <v>53425</v>
      </c>
      <c r="F697" s="53">
        <f t="shared" si="100"/>
        <v>54125</v>
      </c>
      <c r="G697" s="53">
        <f t="shared" si="100"/>
        <v>28.75</v>
      </c>
      <c r="H697" s="53">
        <f t="shared" si="100"/>
        <v>939.25</v>
      </c>
      <c r="I697" s="53">
        <f t="shared" si="100"/>
        <v>1875</v>
      </c>
      <c r="J697" s="53">
        <f t="shared" si="100"/>
        <v>15450</v>
      </c>
      <c r="K697" s="53">
        <f t="shared" si="100"/>
        <v>301.5</v>
      </c>
      <c r="L697" s="53">
        <f t="shared" si="100"/>
        <v>284.5</v>
      </c>
      <c r="M697" s="53">
        <f t="shared" si="100"/>
        <v>347.25</v>
      </c>
      <c r="N697" s="92" t="s">
        <v>3</v>
      </c>
      <c r="O697" s="53">
        <f t="shared" si="100"/>
        <v>13542.5</v>
      </c>
      <c r="P697" s="53">
        <f t="shared" si="100"/>
        <v>21825</v>
      </c>
      <c r="Q697" s="52">
        <f t="shared" si="100"/>
        <v>50.825000000000003</v>
      </c>
      <c r="R697" s="52">
        <f t="shared" si="100"/>
        <v>49.025000000000006</v>
      </c>
    </row>
    <row r="698" spans="1:18" x14ac:dyDescent="0.2">
      <c r="A698" s="106" t="s">
        <v>77</v>
      </c>
      <c r="C698" s="53">
        <f t="shared" ref="C698:R698" si="101">AVERAGE(C448,C461,C474,C487)</f>
        <v>65975</v>
      </c>
      <c r="D698" s="52">
        <f t="shared" si="101"/>
        <v>8.3500000000000014</v>
      </c>
      <c r="E698" s="53">
        <f t="shared" si="101"/>
        <v>53525</v>
      </c>
      <c r="F698" s="53">
        <f t="shared" si="101"/>
        <v>54200</v>
      </c>
      <c r="G698" s="53">
        <f t="shared" si="101"/>
        <v>18.5</v>
      </c>
      <c r="H698" s="53">
        <f t="shared" si="101"/>
        <v>937</v>
      </c>
      <c r="I698" s="53">
        <f t="shared" si="101"/>
        <v>1865</v>
      </c>
      <c r="J698" s="53">
        <f t="shared" si="101"/>
        <v>15350</v>
      </c>
      <c r="K698" s="53">
        <f t="shared" si="101"/>
        <v>300</v>
      </c>
      <c r="L698" s="53">
        <f t="shared" si="101"/>
        <v>271.75</v>
      </c>
      <c r="M698" s="53">
        <f t="shared" si="101"/>
        <v>313.5</v>
      </c>
      <c r="N698" s="52">
        <f>(N461+N474)/4</f>
        <v>9</v>
      </c>
      <c r="O698" s="53">
        <f t="shared" si="101"/>
        <v>13310</v>
      </c>
      <c r="P698" s="53">
        <f t="shared" si="101"/>
        <v>22300</v>
      </c>
      <c r="Q698" s="52">
        <f t="shared" si="101"/>
        <v>51.524999999999999</v>
      </c>
      <c r="R698" s="52">
        <f t="shared" si="101"/>
        <v>49.300000000000004</v>
      </c>
    </row>
    <row r="699" spans="1:18" x14ac:dyDescent="0.2">
      <c r="A699" s="106" t="s">
        <v>78</v>
      </c>
      <c r="C699" s="53">
        <f t="shared" ref="C699:R699" si="102">AVERAGE(C449,C462,C475,C488)</f>
        <v>66075</v>
      </c>
      <c r="D699" s="52">
        <f t="shared" si="102"/>
        <v>8.1750000000000007</v>
      </c>
      <c r="E699" s="53">
        <f t="shared" si="102"/>
        <v>53425</v>
      </c>
      <c r="F699" s="53">
        <f t="shared" si="102"/>
        <v>52975</v>
      </c>
      <c r="G699" s="53">
        <f t="shared" si="102"/>
        <v>18.25</v>
      </c>
      <c r="H699" s="53">
        <f t="shared" si="102"/>
        <v>928.5</v>
      </c>
      <c r="I699" s="53">
        <f t="shared" si="102"/>
        <v>1857.5</v>
      </c>
      <c r="J699" s="53">
        <f t="shared" si="102"/>
        <v>15325</v>
      </c>
      <c r="K699" s="53">
        <f t="shared" si="102"/>
        <v>301</v>
      </c>
      <c r="L699" s="53">
        <f t="shared" si="102"/>
        <v>285</v>
      </c>
      <c r="M699" s="53">
        <f t="shared" si="102"/>
        <v>347.75</v>
      </c>
      <c r="N699" s="92" t="s">
        <v>3</v>
      </c>
      <c r="O699" s="53">
        <f t="shared" si="102"/>
        <v>12020</v>
      </c>
      <c r="P699" s="53">
        <f t="shared" si="102"/>
        <v>22400</v>
      </c>
      <c r="Q699" s="52">
        <f t="shared" si="102"/>
        <v>51.475000000000001</v>
      </c>
      <c r="R699" s="52">
        <f t="shared" si="102"/>
        <v>49.225000000000001</v>
      </c>
    </row>
    <row r="700" spans="1:18" x14ac:dyDescent="0.2">
      <c r="C700" s="53"/>
      <c r="E700" s="212">
        <f>AVERAGE(E694:E699)</f>
        <v>53229.166666666664</v>
      </c>
      <c r="F700" s="212">
        <f>AVERAGE(F694:F699)</f>
        <v>53829.166666666664</v>
      </c>
      <c r="G700" s="212">
        <f>AVERAGE(E700:F700)</f>
        <v>53529.166666666664</v>
      </c>
    </row>
    <row r="702" spans="1:18" x14ac:dyDescent="0.2">
      <c r="A702" s="106" t="s">
        <v>7</v>
      </c>
      <c r="B702" s="54">
        <v>2013</v>
      </c>
      <c r="C702" s="53">
        <f t="shared" ref="C702:C710" si="103">AVERAGE(C493,C506,C519,C535)</f>
        <v>3009.25</v>
      </c>
      <c r="D702" s="52">
        <f t="shared" ref="D702:R702" si="104">AVERAGE(D493,D506,D519,D535)</f>
        <v>8.0250000000000004</v>
      </c>
      <c r="E702" s="53">
        <f t="shared" si="104"/>
        <v>1955</v>
      </c>
      <c r="F702" s="53">
        <f t="shared" si="104"/>
        <v>1965</v>
      </c>
      <c r="G702" s="53">
        <f t="shared" si="104"/>
        <v>204</v>
      </c>
      <c r="H702" s="53">
        <f t="shared" si="104"/>
        <v>161.5</v>
      </c>
      <c r="I702" s="52">
        <f t="shared" si="104"/>
        <v>82.175000000000011</v>
      </c>
      <c r="J702" s="53">
        <f t="shared" si="104"/>
        <v>384</v>
      </c>
      <c r="K702" s="52">
        <f t="shared" si="104"/>
        <v>7.6</v>
      </c>
      <c r="L702" s="53">
        <f t="shared" si="104"/>
        <v>231.5</v>
      </c>
      <c r="M702" s="53">
        <f t="shared" si="104"/>
        <v>282.25</v>
      </c>
      <c r="N702" s="92" t="s">
        <v>3</v>
      </c>
      <c r="O702" s="53">
        <f t="shared" si="104"/>
        <v>732.5</v>
      </c>
      <c r="P702" s="53">
        <f t="shared" si="104"/>
        <v>454.5</v>
      </c>
      <c r="Q702" s="52">
        <f t="shared" si="104"/>
        <v>8.4749999999999996</v>
      </c>
      <c r="R702" s="52">
        <f t="shared" si="104"/>
        <v>7.4499999999999993</v>
      </c>
    </row>
    <row r="703" spans="1:18" x14ac:dyDescent="0.2">
      <c r="A703" s="106" t="s">
        <v>36</v>
      </c>
      <c r="C703" s="53">
        <f t="shared" si="103"/>
        <v>3727.25</v>
      </c>
      <c r="D703" s="52">
        <f t="shared" ref="D703:M703" si="105">AVERAGE(D494,D507,D520,D536)</f>
        <v>7.95</v>
      </c>
      <c r="E703" s="53">
        <f t="shared" si="105"/>
        <v>2460</v>
      </c>
      <c r="F703" s="53">
        <f t="shared" si="105"/>
        <v>2312.5</v>
      </c>
      <c r="G703" s="53">
        <f t="shared" si="105"/>
        <v>216.5</v>
      </c>
      <c r="H703" s="53">
        <f t="shared" si="105"/>
        <v>167</v>
      </c>
      <c r="I703" s="52">
        <f t="shared" si="105"/>
        <v>79.824999999999989</v>
      </c>
      <c r="J703" s="53">
        <f t="shared" si="105"/>
        <v>520.5</v>
      </c>
      <c r="K703" s="52">
        <f t="shared" si="105"/>
        <v>12.95</v>
      </c>
      <c r="L703" s="53">
        <f t="shared" si="105"/>
        <v>232.25</v>
      </c>
      <c r="M703" s="53">
        <f t="shared" si="105"/>
        <v>283.25</v>
      </c>
      <c r="N703" s="92" t="s">
        <v>3</v>
      </c>
      <c r="O703" s="53">
        <f t="shared" ref="O703:R710" si="106">AVERAGE(O494,O507,O520,O536)</f>
        <v>668.75</v>
      </c>
      <c r="P703" s="53">
        <f t="shared" si="106"/>
        <v>721.5</v>
      </c>
      <c r="Q703" s="52">
        <f t="shared" si="106"/>
        <v>7.9</v>
      </c>
      <c r="R703" s="52">
        <f t="shared" si="106"/>
        <v>6.75</v>
      </c>
    </row>
    <row r="704" spans="1:18" x14ac:dyDescent="0.2">
      <c r="A704" s="106" t="s">
        <v>72</v>
      </c>
      <c r="C704" s="53">
        <f t="shared" si="103"/>
        <v>1849</v>
      </c>
      <c r="D704" s="52">
        <f t="shared" ref="D704:M704" si="107">AVERAGE(D495,D508,D521,D537)</f>
        <v>7.9749999999999996</v>
      </c>
      <c r="E704" s="53">
        <f t="shared" si="107"/>
        <v>1188.25</v>
      </c>
      <c r="F704" s="53">
        <f t="shared" si="107"/>
        <v>1106</v>
      </c>
      <c r="G704" s="53">
        <f t="shared" si="107"/>
        <v>49</v>
      </c>
      <c r="H704" s="52">
        <f t="shared" si="107"/>
        <v>93.85</v>
      </c>
      <c r="I704" s="52">
        <f t="shared" si="107"/>
        <v>27.049999999999997</v>
      </c>
      <c r="J704" s="53">
        <f t="shared" si="107"/>
        <v>245</v>
      </c>
      <c r="K704" s="52">
        <f t="shared" si="107"/>
        <v>11.625</v>
      </c>
      <c r="L704" s="53">
        <f t="shared" si="107"/>
        <v>167.25</v>
      </c>
      <c r="M704" s="53">
        <f t="shared" si="107"/>
        <v>203.75</v>
      </c>
      <c r="N704" s="92" t="s">
        <v>3</v>
      </c>
      <c r="O704" s="53">
        <f t="shared" si="106"/>
        <v>416.5</v>
      </c>
      <c r="P704" s="53">
        <f t="shared" si="106"/>
        <v>206.25</v>
      </c>
      <c r="Q704" s="52">
        <f t="shared" si="106"/>
        <v>5.7749999999999995</v>
      </c>
      <c r="R704" s="52">
        <f t="shared" si="106"/>
        <v>5.25</v>
      </c>
    </row>
    <row r="705" spans="1:18" x14ac:dyDescent="0.2">
      <c r="A705" s="106" t="s">
        <v>73</v>
      </c>
      <c r="C705" s="53">
        <f t="shared" si="103"/>
        <v>66500</v>
      </c>
      <c r="D705" s="52">
        <f t="shared" ref="D705:M705" si="108">AVERAGE(D496,D509,D522,D538)</f>
        <v>8.2249999999999996</v>
      </c>
      <c r="E705" s="53">
        <f t="shared" si="108"/>
        <v>54100</v>
      </c>
      <c r="F705" s="53">
        <f t="shared" si="108"/>
        <v>55250</v>
      </c>
      <c r="G705" s="53">
        <f t="shared" si="108"/>
        <v>24.25</v>
      </c>
      <c r="H705" s="53">
        <f t="shared" si="108"/>
        <v>944.25</v>
      </c>
      <c r="I705" s="53">
        <f t="shared" si="108"/>
        <v>1915</v>
      </c>
      <c r="J705" s="53">
        <f t="shared" si="108"/>
        <v>15450</v>
      </c>
      <c r="K705" s="53">
        <f t="shared" si="108"/>
        <v>302.25</v>
      </c>
      <c r="L705" s="53">
        <f t="shared" si="108"/>
        <v>272</v>
      </c>
      <c r="M705" s="53">
        <f t="shared" si="108"/>
        <v>329.75</v>
      </c>
      <c r="N705" s="52">
        <f>(N538)/4</f>
        <v>0.97250000000000003</v>
      </c>
      <c r="O705" s="53">
        <f t="shared" si="106"/>
        <v>13650</v>
      </c>
      <c r="P705" s="53">
        <f t="shared" si="106"/>
        <v>22825</v>
      </c>
      <c r="Q705" s="52">
        <f t="shared" si="106"/>
        <v>47.275000000000006</v>
      </c>
      <c r="R705" s="52">
        <f t="shared" si="106"/>
        <v>45.274999999999999</v>
      </c>
    </row>
    <row r="706" spans="1:18" x14ac:dyDescent="0.2">
      <c r="A706" s="106" t="s">
        <v>74</v>
      </c>
      <c r="C706" s="53">
        <f t="shared" si="103"/>
        <v>66725</v>
      </c>
      <c r="D706" s="52">
        <f t="shared" ref="D706:M706" si="109">AVERAGE(D497,D510,D523,D539)</f>
        <v>8.1499999999999986</v>
      </c>
      <c r="E706" s="53">
        <f t="shared" si="109"/>
        <v>54475</v>
      </c>
      <c r="F706" s="53">
        <f t="shared" si="109"/>
        <v>54975</v>
      </c>
      <c r="G706" s="53">
        <f t="shared" si="109"/>
        <v>30.25</v>
      </c>
      <c r="H706" s="53">
        <f t="shared" si="109"/>
        <v>933.75</v>
      </c>
      <c r="I706" s="53">
        <f t="shared" si="109"/>
        <v>1907.5</v>
      </c>
      <c r="J706" s="53">
        <f t="shared" si="109"/>
        <v>15375</v>
      </c>
      <c r="K706" s="53">
        <f t="shared" si="109"/>
        <v>301.5</v>
      </c>
      <c r="L706" s="53">
        <f t="shared" si="109"/>
        <v>295</v>
      </c>
      <c r="M706" s="53">
        <f t="shared" si="109"/>
        <v>359.5</v>
      </c>
      <c r="N706" s="92" t="s">
        <v>3</v>
      </c>
      <c r="O706" s="53">
        <f t="shared" si="106"/>
        <v>13575</v>
      </c>
      <c r="P706" s="53">
        <f t="shared" si="106"/>
        <v>22725</v>
      </c>
      <c r="Q706" s="52">
        <f t="shared" si="106"/>
        <v>47.125</v>
      </c>
      <c r="R706" s="52">
        <f t="shared" si="106"/>
        <v>44.85</v>
      </c>
    </row>
    <row r="707" spans="1:18" x14ac:dyDescent="0.2">
      <c r="A707" s="106" t="s">
        <v>75</v>
      </c>
      <c r="C707" s="53">
        <f t="shared" si="103"/>
        <v>65450</v>
      </c>
      <c r="D707" s="52">
        <f t="shared" ref="D707:M707" si="110">AVERAGE(D498,D511,D524,D540)</f>
        <v>8.2749999999999986</v>
      </c>
      <c r="E707" s="53">
        <f t="shared" si="110"/>
        <v>52975</v>
      </c>
      <c r="F707" s="53">
        <f t="shared" si="110"/>
        <v>53675</v>
      </c>
      <c r="G707" s="53">
        <f t="shared" si="110"/>
        <v>24</v>
      </c>
      <c r="H707" s="53">
        <f t="shared" si="110"/>
        <v>897.5</v>
      </c>
      <c r="I707" s="53">
        <f t="shared" si="110"/>
        <v>1875</v>
      </c>
      <c r="J707" s="53">
        <f t="shared" si="110"/>
        <v>14950</v>
      </c>
      <c r="K707" s="53">
        <f t="shared" si="110"/>
        <v>294.25</v>
      </c>
      <c r="L707" s="53">
        <f t="shared" si="110"/>
        <v>307.5</v>
      </c>
      <c r="M707" s="53">
        <f t="shared" si="110"/>
        <v>366</v>
      </c>
      <c r="N707" s="52">
        <f>(N540)/4</f>
        <v>4.5</v>
      </c>
      <c r="O707" s="53">
        <f t="shared" si="106"/>
        <v>13275</v>
      </c>
      <c r="P707" s="53">
        <f t="shared" si="106"/>
        <v>22200</v>
      </c>
      <c r="Q707" s="52">
        <f t="shared" si="106"/>
        <v>46.6</v>
      </c>
      <c r="R707" s="52">
        <f t="shared" si="106"/>
        <v>43.974999999999994</v>
      </c>
    </row>
    <row r="708" spans="1:18" x14ac:dyDescent="0.2">
      <c r="A708" s="106" t="s">
        <v>76</v>
      </c>
      <c r="C708" s="53">
        <f t="shared" si="103"/>
        <v>66600</v>
      </c>
      <c r="D708" s="52">
        <f t="shared" ref="D708:M708" si="111">AVERAGE(D499,D512,D525,D541)</f>
        <v>8.1999999999999993</v>
      </c>
      <c r="E708" s="53">
        <f t="shared" si="111"/>
        <v>54175</v>
      </c>
      <c r="F708" s="53">
        <f t="shared" si="111"/>
        <v>54675</v>
      </c>
      <c r="G708" s="53">
        <f t="shared" si="111"/>
        <v>25.5</v>
      </c>
      <c r="H708" s="53">
        <f t="shared" si="111"/>
        <v>917</v>
      </c>
      <c r="I708" s="53">
        <f t="shared" si="111"/>
        <v>1927.5</v>
      </c>
      <c r="J708" s="53">
        <f t="shared" si="111"/>
        <v>15275</v>
      </c>
      <c r="K708" s="53">
        <f t="shared" si="111"/>
        <v>298.25</v>
      </c>
      <c r="L708" s="53">
        <f t="shared" si="111"/>
        <v>271.5</v>
      </c>
      <c r="M708" s="53">
        <f t="shared" si="111"/>
        <v>331.25</v>
      </c>
      <c r="N708" s="92" t="s">
        <v>3</v>
      </c>
      <c r="O708" s="53">
        <f t="shared" si="106"/>
        <v>13550</v>
      </c>
      <c r="P708" s="53">
        <f t="shared" si="106"/>
        <v>22525</v>
      </c>
      <c r="Q708" s="52">
        <f t="shared" si="106"/>
        <v>46.575000000000003</v>
      </c>
      <c r="R708" s="52">
        <f t="shared" si="106"/>
        <v>44.6</v>
      </c>
    </row>
    <row r="709" spans="1:18" x14ac:dyDescent="0.2">
      <c r="A709" s="106" t="s">
        <v>77</v>
      </c>
      <c r="C709" s="53">
        <f t="shared" si="103"/>
        <v>66500</v>
      </c>
      <c r="D709" s="52">
        <f t="shared" ref="D709:M709" si="112">AVERAGE(D500,D513,D526,D542)</f>
        <v>8.2249999999999996</v>
      </c>
      <c r="E709" s="53">
        <f t="shared" si="112"/>
        <v>55150</v>
      </c>
      <c r="F709" s="53">
        <f t="shared" si="112"/>
        <v>54725</v>
      </c>
      <c r="G709" s="53">
        <f t="shared" si="112"/>
        <v>22.75</v>
      </c>
      <c r="H709" s="53">
        <f t="shared" si="112"/>
        <v>911.5</v>
      </c>
      <c r="I709" s="53">
        <f t="shared" si="112"/>
        <v>1947.5</v>
      </c>
      <c r="J709" s="53">
        <f t="shared" si="112"/>
        <v>15175</v>
      </c>
      <c r="K709" s="53">
        <f t="shared" si="112"/>
        <v>300.75</v>
      </c>
      <c r="L709" s="53">
        <f t="shared" si="112"/>
        <v>269.25</v>
      </c>
      <c r="M709" s="53">
        <f t="shared" si="112"/>
        <v>328.25</v>
      </c>
      <c r="N709" s="92" t="s">
        <v>3</v>
      </c>
      <c r="O709" s="53">
        <f t="shared" si="106"/>
        <v>13600</v>
      </c>
      <c r="P709" s="53">
        <f t="shared" si="106"/>
        <v>22625</v>
      </c>
      <c r="Q709" s="52">
        <f t="shared" si="106"/>
        <v>48.05</v>
      </c>
      <c r="R709" s="52">
        <f t="shared" si="106"/>
        <v>44.274999999999991</v>
      </c>
    </row>
    <row r="710" spans="1:18" x14ac:dyDescent="0.2">
      <c r="A710" s="106" t="s">
        <v>78</v>
      </c>
      <c r="C710" s="53">
        <f t="shared" si="103"/>
        <v>66600</v>
      </c>
      <c r="D710" s="52">
        <f t="shared" ref="D710:M710" si="113">AVERAGE(D501,D514,D527,D543)</f>
        <v>8.1749999999999989</v>
      </c>
      <c r="E710" s="53">
        <f t="shared" si="113"/>
        <v>53825</v>
      </c>
      <c r="F710" s="53">
        <f t="shared" si="113"/>
        <v>55025</v>
      </c>
      <c r="G710" s="53">
        <f t="shared" si="113"/>
        <v>26</v>
      </c>
      <c r="H710" s="53">
        <f t="shared" si="113"/>
        <v>934.5</v>
      </c>
      <c r="I710" s="53">
        <f t="shared" si="113"/>
        <v>1912.5</v>
      </c>
      <c r="J710" s="53">
        <f t="shared" si="113"/>
        <v>15250</v>
      </c>
      <c r="K710" s="53">
        <f t="shared" si="113"/>
        <v>303.5</v>
      </c>
      <c r="L710" s="53">
        <f t="shared" si="113"/>
        <v>268.25</v>
      </c>
      <c r="M710" s="53">
        <f t="shared" si="113"/>
        <v>326.75</v>
      </c>
      <c r="N710" s="92" t="s">
        <v>3</v>
      </c>
      <c r="O710" s="53">
        <f t="shared" si="106"/>
        <v>13650</v>
      </c>
      <c r="P710" s="53">
        <f t="shared" si="106"/>
        <v>22800</v>
      </c>
      <c r="Q710" s="52">
        <f t="shared" si="106"/>
        <v>46.95</v>
      </c>
      <c r="R710" s="52">
        <f t="shared" si="106"/>
        <v>44.45</v>
      </c>
    </row>
    <row r="711" spans="1:18" x14ac:dyDescent="0.2">
      <c r="C711" s="212">
        <f t="shared" ref="C711:D711" si="114">AVERAGE(C705:C710)</f>
        <v>66395.833333333328</v>
      </c>
      <c r="D711" s="52">
        <f t="shared" si="114"/>
        <v>8.2083333333333321</v>
      </c>
      <c r="E711" s="212">
        <f>AVERAGE(E705:E710)</f>
        <v>54116.666666666664</v>
      </c>
      <c r="F711" s="212">
        <f>AVERAGE(F705:F710)</f>
        <v>54720.833333333336</v>
      </c>
      <c r="G711" s="212">
        <f>AVERAGE(G705:G710)</f>
        <v>25.458333333333332</v>
      </c>
      <c r="H711" s="212">
        <f>AVERAGE(H705:H710)</f>
        <v>923.08333333333337</v>
      </c>
      <c r="I711" s="212">
        <f>AVERAGE(I705:I710)</f>
        <v>1914.1666666666667</v>
      </c>
      <c r="J711" s="212">
        <f t="shared" ref="J711:O711" si="115">AVERAGE(J705:J710)</f>
        <v>15245.833333333334</v>
      </c>
      <c r="K711" s="212">
        <f t="shared" si="115"/>
        <v>300.08333333333331</v>
      </c>
      <c r="L711" s="212">
        <f t="shared" si="115"/>
        <v>280.58333333333331</v>
      </c>
      <c r="M711" s="212">
        <f t="shared" si="115"/>
        <v>340.25</v>
      </c>
      <c r="N711" s="212">
        <f t="shared" si="115"/>
        <v>2.7362500000000001</v>
      </c>
      <c r="O711" s="212">
        <f t="shared" si="115"/>
        <v>13550</v>
      </c>
      <c r="P711" s="212">
        <f t="shared" ref="P711" si="116">AVERAGE(P705:P710)</f>
        <v>22616.666666666668</v>
      </c>
      <c r="Q711" s="52">
        <f t="shared" ref="Q711" si="117">AVERAGE(Q705:Q710)</f>
        <v>47.095833333333331</v>
      </c>
      <c r="R711" s="52">
        <f t="shared" ref="R711" si="118">AVERAGE(R705:R710)</f>
        <v>44.570833333333326</v>
      </c>
    </row>
    <row r="712" spans="1:18" x14ac:dyDescent="0.2">
      <c r="C712" s="212"/>
      <c r="D712" s="52"/>
      <c r="E712" s="212">
        <f>AVERAGE(E706:E711)</f>
        <v>54119.444444444445</v>
      </c>
      <c r="F712" s="212">
        <f>AVERAGE(F706:F711)</f>
        <v>54632.638888888883</v>
      </c>
      <c r="G712" s="212">
        <f>AVERAGE(E712:F712)</f>
        <v>54376.041666666664</v>
      </c>
      <c r="H712" s="212"/>
      <c r="I712" s="212"/>
      <c r="J712" s="212"/>
      <c r="K712" s="212"/>
      <c r="L712" s="212"/>
      <c r="M712" s="212"/>
      <c r="N712" s="212"/>
      <c r="O712" s="212"/>
      <c r="P712" s="212"/>
      <c r="Q712" s="52"/>
      <c r="R712" s="52"/>
    </row>
    <row r="713" spans="1:18" x14ac:dyDescent="0.2">
      <c r="C713" s="212"/>
      <c r="D713" s="52"/>
      <c r="E713" s="212"/>
      <c r="F713" s="212"/>
      <c r="G713" s="212"/>
      <c r="H713" s="212"/>
      <c r="I713" s="212"/>
      <c r="J713" s="212"/>
      <c r="K713" s="212"/>
      <c r="L713" s="212"/>
      <c r="M713" s="212"/>
      <c r="N713" s="212"/>
      <c r="O713" s="212"/>
      <c r="P713" s="212"/>
      <c r="Q713" s="52"/>
      <c r="R713" s="52"/>
    </row>
    <row r="714" spans="1:18" x14ac:dyDescent="0.2">
      <c r="A714" s="106" t="s">
        <v>7</v>
      </c>
      <c r="B714" s="54">
        <v>2014</v>
      </c>
      <c r="C714" s="53">
        <f>AVERAGE(C548,C561,C574,C587)</f>
        <v>2772.75</v>
      </c>
      <c r="D714" s="52">
        <f t="shared" ref="D714:R714" si="119">AVERAGE(D548,D561,D574,D587)</f>
        <v>7.9250000000000007</v>
      </c>
      <c r="E714" s="53">
        <f t="shared" si="119"/>
        <v>1867.5</v>
      </c>
      <c r="F714" s="53">
        <f t="shared" si="119"/>
        <v>1785</v>
      </c>
      <c r="G714" s="53">
        <f t="shared" si="119"/>
        <v>180.5</v>
      </c>
      <c r="H714" s="53">
        <f t="shared" si="119"/>
        <v>145.25</v>
      </c>
      <c r="I714" s="52">
        <f t="shared" si="119"/>
        <v>76.575000000000003</v>
      </c>
      <c r="J714" s="53">
        <f t="shared" si="119"/>
        <v>355.25</v>
      </c>
      <c r="K714" s="52">
        <f t="shared" si="119"/>
        <v>9.1499999999999986</v>
      </c>
      <c r="L714" s="53">
        <f t="shared" si="119"/>
        <v>218.5</v>
      </c>
      <c r="M714" s="53">
        <f t="shared" si="119"/>
        <v>266.25</v>
      </c>
      <c r="N714" s="92" t="s">
        <v>3</v>
      </c>
      <c r="O714" s="53">
        <f t="shared" si="119"/>
        <v>658.25</v>
      </c>
      <c r="P714" s="53">
        <f t="shared" si="119"/>
        <v>408.25</v>
      </c>
      <c r="Q714" s="52">
        <f t="shared" si="119"/>
        <v>8.0750000000000011</v>
      </c>
      <c r="R714" s="52">
        <f t="shared" si="119"/>
        <v>6.65</v>
      </c>
    </row>
    <row r="715" spans="1:18" x14ac:dyDescent="0.2">
      <c r="A715" s="106" t="s">
        <v>36</v>
      </c>
      <c r="C715" s="53">
        <f t="shared" ref="C715:R722" si="120">AVERAGE(C549,C562,C575,C588)</f>
        <v>3802.5</v>
      </c>
      <c r="D715" s="52">
        <f t="shared" si="120"/>
        <v>7.8750000000000009</v>
      </c>
      <c r="E715" s="53">
        <f t="shared" si="120"/>
        <v>2445</v>
      </c>
      <c r="F715" s="53">
        <f t="shared" si="120"/>
        <v>2345</v>
      </c>
      <c r="G715" s="53">
        <f t="shared" si="120"/>
        <v>230</v>
      </c>
      <c r="H715" s="53">
        <f t="shared" si="120"/>
        <v>164.25</v>
      </c>
      <c r="I715" s="52">
        <f t="shared" si="120"/>
        <v>82.875</v>
      </c>
      <c r="J715" s="53">
        <f t="shared" si="120"/>
        <v>531</v>
      </c>
      <c r="K715" s="52">
        <f t="shared" si="120"/>
        <v>12.600000000000001</v>
      </c>
      <c r="L715" s="53">
        <f t="shared" si="120"/>
        <v>243</v>
      </c>
      <c r="M715" s="53">
        <f t="shared" si="120"/>
        <v>296.25</v>
      </c>
      <c r="N715" s="92" t="s">
        <v>3</v>
      </c>
      <c r="O715" s="53">
        <f t="shared" si="120"/>
        <v>656.25</v>
      </c>
      <c r="P715" s="53">
        <f t="shared" si="120"/>
        <v>747.5</v>
      </c>
      <c r="Q715" s="52">
        <f t="shared" si="120"/>
        <v>8.0500000000000007</v>
      </c>
      <c r="R715" s="52">
        <f t="shared" si="120"/>
        <v>6.25</v>
      </c>
    </row>
    <row r="716" spans="1:18" x14ac:dyDescent="0.2">
      <c r="A716" s="106" t="s">
        <v>72</v>
      </c>
      <c r="C716" s="53">
        <f t="shared" si="120"/>
        <v>1670.75</v>
      </c>
      <c r="D716" s="52">
        <f t="shared" si="120"/>
        <v>7.75</v>
      </c>
      <c r="E716" s="53">
        <f t="shared" si="120"/>
        <v>1088.75</v>
      </c>
      <c r="F716" s="53">
        <f t="shared" si="120"/>
        <v>1006</v>
      </c>
      <c r="G716" s="53">
        <f t="shared" si="120"/>
        <v>92.25</v>
      </c>
      <c r="H716" s="52">
        <f t="shared" si="120"/>
        <v>87.55</v>
      </c>
      <c r="I716" s="52">
        <f t="shared" si="120"/>
        <v>26.725000000000001</v>
      </c>
      <c r="J716" s="53">
        <f t="shared" si="120"/>
        <v>223</v>
      </c>
      <c r="K716" s="52">
        <f t="shared" si="120"/>
        <v>10.125</v>
      </c>
      <c r="L716" s="53">
        <f t="shared" si="120"/>
        <v>163.5</v>
      </c>
      <c r="M716" s="53">
        <f t="shared" si="120"/>
        <v>199.5</v>
      </c>
      <c r="N716" s="92" t="s">
        <v>3</v>
      </c>
      <c r="O716" s="53">
        <f t="shared" si="120"/>
        <v>337</v>
      </c>
      <c r="P716" s="53">
        <f t="shared" si="120"/>
        <v>220.75</v>
      </c>
      <c r="Q716" s="52">
        <f t="shared" si="120"/>
        <v>5.4250000000000007</v>
      </c>
      <c r="R716" s="52">
        <f t="shared" si="120"/>
        <v>4.5749999999999993</v>
      </c>
    </row>
    <row r="717" spans="1:18" x14ac:dyDescent="0.2">
      <c r="A717" s="106" t="s">
        <v>73</v>
      </c>
      <c r="C717" s="53">
        <f t="shared" si="120"/>
        <v>68100</v>
      </c>
      <c r="D717" s="52">
        <f t="shared" si="120"/>
        <v>8.3000000000000007</v>
      </c>
      <c r="E717" s="53">
        <f t="shared" si="120"/>
        <v>55800</v>
      </c>
      <c r="F717" s="53">
        <f t="shared" si="120"/>
        <v>56825</v>
      </c>
      <c r="G717" s="53">
        <f t="shared" si="120"/>
        <v>33.5</v>
      </c>
      <c r="H717" s="53">
        <f t="shared" si="120"/>
        <v>966.25</v>
      </c>
      <c r="I717" s="53">
        <f t="shared" si="120"/>
        <v>2007.5</v>
      </c>
      <c r="J717" s="53">
        <f t="shared" si="120"/>
        <v>15850</v>
      </c>
      <c r="K717" s="53">
        <f t="shared" si="120"/>
        <v>305.75</v>
      </c>
      <c r="L717" s="53">
        <f t="shared" si="120"/>
        <v>266.5</v>
      </c>
      <c r="M717" s="53">
        <f t="shared" si="120"/>
        <v>314</v>
      </c>
      <c r="N717" s="52">
        <f>(N564)/4</f>
        <v>5.2249999999999996</v>
      </c>
      <c r="O717" s="53">
        <f t="shared" si="120"/>
        <v>14025</v>
      </c>
      <c r="P717" s="53">
        <f t="shared" si="120"/>
        <v>23525</v>
      </c>
      <c r="Q717" s="52">
        <f t="shared" si="120"/>
        <v>50.575000000000003</v>
      </c>
      <c r="R717" s="52">
        <f t="shared" si="120"/>
        <v>46.475000000000001</v>
      </c>
    </row>
    <row r="718" spans="1:18" x14ac:dyDescent="0.2">
      <c r="A718" s="106" t="s">
        <v>74</v>
      </c>
      <c r="C718" s="53">
        <f t="shared" si="120"/>
        <v>68050</v>
      </c>
      <c r="D718" s="52">
        <f t="shared" si="120"/>
        <v>8.125</v>
      </c>
      <c r="E718" s="53">
        <f t="shared" si="120"/>
        <v>56000</v>
      </c>
      <c r="F718" s="53">
        <f t="shared" si="120"/>
        <v>57325</v>
      </c>
      <c r="G718" s="53">
        <f t="shared" si="120"/>
        <v>11.5</v>
      </c>
      <c r="H718" s="53">
        <f t="shared" si="120"/>
        <v>991.75</v>
      </c>
      <c r="I718" s="53">
        <f t="shared" si="120"/>
        <v>1995</v>
      </c>
      <c r="J718" s="53">
        <f t="shared" si="120"/>
        <v>16000</v>
      </c>
      <c r="K718" s="53">
        <f t="shared" si="120"/>
        <v>314</v>
      </c>
      <c r="L718" s="53">
        <f t="shared" si="120"/>
        <v>272.5</v>
      </c>
      <c r="M718" s="53">
        <f t="shared" si="120"/>
        <v>332.5</v>
      </c>
      <c r="N718" s="92" t="s">
        <v>3</v>
      </c>
      <c r="O718" s="53">
        <f t="shared" si="120"/>
        <v>14150</v>
      </c>
      <c r="P718" s="53">
        <f t="shared" si="120"/>
        <v>23700</v>
      </c>
      <c r="Q718" s="52">
        <f t="shared" si="120"/>
        <v>49.175000000000004</v>
      </c>
      <c r="R718" s="52">
        <f t="shared" si="120"/>
        <v>46.5</v>
      </c>
    </row>
    <row r="719" spans="1:18" x14ac:dyDescent="0.2">
      <c r="A719" s="106" t="s">
        <v>75</v>
      </c>
      <c r="C719" s="53">
        <f t="shared" si="120"/>
        <v>68150</v>
      </c>
      <c r="D719" s="52">
        <f t="shared" si="120"/>
        <v>8.2750000000000004</v>
      </c>
      <c r="E719" s="53">
        <f t="shared" si="120"/>
        <v>55725</v>
      </c>
      <c r="F719" s="53">
        <f t="shared" si="120"/>
        <v>56850</v>
      </c>
      <c r="G719" s="53">
        <f t="shared" si="120"/>
        <v>31.75</v>
      </c>
      <c r="H719" s="53">
        <f t="shared" si="120"/>
        <v>1002</v>
      </c>
      <c r="I719" s="53">
        <f t="shared" si="120"/>
        <v>2005</v>
      </c>
      <c r="J719" s="53">
        <f t="shared" si="120"/>
        <v>15875</v>
      </c>
      <c r="K719" s="53">
        <f t="shared" si="120"/>
        <v>316.5</v>
      </c>
      <c r="L719" s="53">
        <f t="shared" si="120"/>
        <v>268</v>
      </c>
      <c r="M719" s="53">
        <f t="shared" si="120"/>
        <v>320</v>
      </c>
      <c r="N719" s="52">
        <f>(N566)/4</f>
        <v>3.2749999999999999</v>
      </c>
      <c r="O719" s="53">
        <f t="shared" si="120"/>
        <v>14000</v>
      </c>
      <c r="P719" s="53">
        <f t="shared" si="120"/>
        <v>23500</v>
      </c>
      <c r="Q719" s="52">
        <f t="shared" si="120"/>
        <v>49.599999999999994</v>
      </c>
      <c r="R719" s="52">
        <f t="shared" si="120"/>
        <v>45.475000000000001</v>
      </c>
    </row>
    <row r="720" spans="1:18" x14ac:dyDescent="0.2">
      <c r="A720" s="106" t="s">
        <v>76</v>
      </c>
      <c r="C720" s="53">
        <f t="shared" si="120"/>
        <v>68125</v>
      </c>
      <c r="D720" s="52">
        <f t="shared" si="120"/>
        <v>8.1999999999999993</v>
      </c>
      <c r="E720" s="53">
        <f t="shared" si="120"/>
        <v>55750</v>
      </c>
      <c r="F720" s="53">
        <f t="shared" si="120"/>
        <v>56550</v>
      </c>
      <c r="G720" s="53">
        <f t="shared" si="120"/>
        <v>33.5</v>
      </c>
      <c r="H720" s="53">
        <f t="shared" si="120"/>
        <v>963.25</v>
      </c>
      <c r="I720" s="53">
        <f t="shared" si="120"/>
        <v>1972.5</v>
      </c>
      <c r="J720" s="53">
        <f t="shared" si="120"/>
        <v>15700</v>
      </c>
      <c r="K720" s="53">
        <f t="shared" si="120"/>
        <v>314.75</v>
      </c>
      <c r="L720" s="53">
        <f t="shared" si="120"/>
        <v>268.5</v>
      </c>
      <c r="M720" s="53">
        <f t="shared" si="120"/>
        <v>327.25</v>
      </c>
      <c r="N720" s="92" t="s">
        <v>3</v>
      </c>
      <c r="O720" s="53">
        <f t="shared" si="120"/>
        <v>14050</v>
      </c>
      <c r="P720" s="53">
        <f t="shared" si="120"/>
        <v>23400</v>
      </c>
      <c r="Q720" s="52">
        <f t="shared" si="120"/>
        <v>48.5</v>
      </c>
      <c r="R720" s="52">
        <f t="shared" si="120"/>
        <v>45.85</v>
      </c>
    </row>
    <row r="721" spans="1:18" x14ac:dyDescent="0.2">
      <c r="A721" s="106" t="s">
        <v>77</v>
      </c>
      <c r="C721" s="53">
        <f t="shared" si="120"/>
        <v>68000</v>
      </c>
      <c r="D721" s="52">
        <f t="shared" si="120"/>
        <v>8.25</v>
      </c>
      <c r="E721" s="53">
        <f t="shared" si="120"/>
        <v>55600</v>
      </c>
      <c r="F721" s="53">
        <f t="shared" si="120"/>
        <v>56725</v>
      </c>
      <c r="G721" s="53">
        <f t="shared" si="120"/>
        <v>30.5</v>
      </c>
      <c r="H721" s="53">
        <f t="shared" si="120"/>
        <v>978</v>
      </c>
      <c r="I721" s="53">
        <f t="shared" si="120"/>
        <v>1957.5</v>
      </c>
      <c r="J721" s="53">
        <f t="shared" si="120"/>
        <v>15850</v>
      </c>
      <c r="K721" s="53">
        <f t="shared" si="120"/>
        <v>314</v>
      </c>
      <c r="L721" s="53">
        <f t="shared" si="120"/>
        <v>267.5</v>
      </c>
      <c r="M721" s="53">
        <f t="shared" si="120"/>
        <v>320</v>
      </c>
      <c r="N721" s="52">
        <f>(N568)/4</f>
        <v>3.05</v>
      </c>
      <c r="O721" s="53">
        <f t="shared" si="120"/>
        <v>14000</v>
      </c>
      <c r="P721" s="53">
        <f t="shared" si="120"/>
        <v>23450</v>
      </c>
      <c r="Q721" s="52">
        <f t="shared" si="120"/>
        <v>49.400000000000006</v>
      </c>
      <c r="R721" s="52">
        <f t="shared" si="120"/>
        <v>46.424999999999997</v>
      </c>
    </row>
    <row r="722" spans="1:18" x14ac:dyDescent="0.2">
      <c r="A722" s="106" t="s">
        <v>78</v>
      </c>
      <c r="C722" s="53">
        <f t="shared" si="120"/>
        <v>68450</v>
      </c>
      <c r="D722" s="52">
        <f t="shared" si="120"/>
        <v>8.125</v>
      </c>
      <c r="E722" s="53">
        <f t="shared" si="120"/>
        <v>55825</v>
      </c>
      <c r="F722" s="53">
        <f t="shared" si="120"/>
        <v>56575</v>
      </c>
      <c r="G722" s="53">
        <f t="shared" si="120"/>
        <v>21</v>
      </c>
      <c r="H722" s="53">
        <f t="shared" si="120"/>
        <v>981</v>
      </c>
      <c r="I722" s="53">
        <f t="shared" si="120"/>
        <v>1967.5</v>
      </c>
      <c r="J722" s="53">
        <f t="shared" si="120"/>
        <v>15725</v>
      </c>
      <c r="K722" s="53">
        <f t="shared" si="120"/>
        <v>314.25</v>
      </c>
      <c r="L722" s="53">
        <f t="shared" si="120"/>
        <v>270</v>
      </c>
      <c r="M722" s="53">
        <f t="shared" si="120"/>
        <v>329</v>
      </c>
      <c r="N722" s="92" t="s">
        <v>3</v>
      </c>
      <c r="O722" s="53">
        <f t="shared" si="120"/>
        <v>14025</v>
      </c>
      <c r="P722" s="53">
        <f t="shared" si="120"/>
        <v>23400</v>
      </c>
      <c r="Q722" s="52">
        <f t="shared" si="120"/>
        <v>49.25</v>
      </c>
      <c r="R722" s="52">
        <f t="shared" si="120"/>
        <v>46.774999999999999</v>
      </c>
    </row>
    <row r="723" spans="1:18" x14ac:dyDescent="0.2">
      <c r="C723" s="53">
        <f t="shared" ref="C723:D723" si="121">AVERAGE(C717:C722)</f>
        <v>68145.833333333328</v>
      </c>
      <c r="D723" s="52">
        <f t="shared" si="121"/>
        <v>8.2125000000000004</v>
      </c>
      <c r="E723" s="212">
        <f>AVERAGE(E717:E722)</f>
        <v>55783.333333333336</v>
      </c>
      <c r="F723" s="212">
        <f>AVERAGE(F717:F722)</f>
        <v>56808.333333333336</v>
      </c>
      <c r="G723" s="212">
        <f>AVERAGE(G717:G722)</f>
        <v>26.958333333333332</v>
      </c>
      <c r="H723" s="212">
        <f>AVERAGE(H717:H722)</f>
        <v>980.375</v>
      </c>
      <c r="I723" s="212">
        <f>AVERAGE(I717:I722)</f>
        <v>1984.1666666666667</v>
      </c>
      <c r="J723" s="212">
        <f t="shared" ref="J723:R723" si="122">AVERAGE(J717:J722)</f>
        <v>15833.333333333334</v>
      </c>
      <c r="K723" s="212">
        <f t="shared" si="122"/>
        <v>313.20833333333331</v>
      </c>
      <c r="L723" s="212">
        <f t="shared" si="122"/>
        <v>268.83333333333331</v>
      </c>
      <c r="M723" s="212">
        <f t="shared" si="122"/>
        <v>323.79166666666669</v>
      </c>
      <c r="N723" s="92" t="s">
        <v>3</v>
      </c>
      <c r="O723" s="212">
        <f t="shared" si="122"/>
        <v>14041.666666666666</v>
      </c>
      <c r="P723" s="212">
        <f t="shared" si="122"/>
        <v>23495.833333333332</v>
      </c>
      <c r="Q723" s="52">
        <f t="shared" si="122"/>
        <v>49.416666666666664</v>
      </c>
      <c r="R723" s="52">
        <f t="shared" si="122"/>
        <v>46.249999999999993</v>
      </c>
    </row>
    <row r="724" spans="1:18" x14ac:dyDescent="0.2">
      <c r="C724" s="53"/>
      <c r="E724" s="212">
        <f>AVERAGE(E718:E723)</f>
        <v>55780.555555555555</v>
      </c>
      <c r="F724" s="212">
        <f>AVERAGE(F718:F723)</f>
        <v>56805.555555555555</v>
      </c>
      <c r="G724" s="212">
        <f>AVERAGE(E724:F724)</f>
        <v>56293.055555555555</v>
      </c>
    </row>
    <row r="725" spans="1:18" x14ac:dyDescent="0.2">
      <c r="C725" s="53"/>
      <c r="D725" s="52"/>
      <c r="E725" s="53"/>
      <c r="F725" s="53"/>
      <c r="G725" s="53"/>
      <c r="H725" s="53"/>
      <c r="I725" s="52"/>
      <c r="J725" s="53"/>
      <c r="K725" s="52"/>
      <c r="L725" s="53"/>
      <c r="M725" s="53"/>
      <c r="N725" s="53"/>
      <c r="O725" s="53"/>
      <c r="P725" s="53"/>
      <c r="Q725" s="52"/>
      <c r="R725" s="52"/>
    </row>
    <row r="726" spans="1:18" x14ac:dyDescent="0.2">
      <c r="D726" s="52"/>
      <c r="E726" s="53"/>
      <c r="F726" s="53"/>
      <c r="G726" s="53"/>
      <c r="H726" s="53"/>
      <c r="I726" s="52"/>
      <c r="J726" s="53"/>
      <c r="K726" s="52"/>
      <c r="L726" s="53"/>
      <c r="M726" s="53"/>
      <c r="N726" s="53"/>
      <c r="O726" s="53"/>
      <c r="P726" s="53"/>
      <c r="Q726" s="52"/>
      <c r="R726" s="52"/>
    </row>
    <row r="727" spans="1:18" x14ac:dyDescent="0.2">
      <c r="D727" s="52"/>
      <c r="E727" s="53"/>
      <c r="F727" s="53"/>
      <c r="G727" s="53"/>
      <c r="H727" s="52"/>
      <c r="I727" s="52"/>
      <c r="J727" s="53"/>
      <c r="K727" s="52"/>
      <c r="L727" s="53"/>
      <c r="M727" s="53"/>
      <c r="N727" s="53"/>
      <c r="O727" s="53"/>
      <c r="P727" s="53"/>
      <c r="Q727" s="52"/>
      <c r="R727" s="52"/>
    </row>
    <row r="728" spans="1:18" x14ac:dyDescent="0.2">
      <c r="D728" s="52"/>
      <c r="E728" s="53"/>
      <c r="F728" s="53"/>
      <c r="G728" s="53"/>
      <c r="H728" s="53"/>
      <c r="I728" s="53"/>
      <c r="J728" s="53"/>
      <c r="K728" s="53"/>
      <c r="L728" s="53"/>
      <c r="M728" s="53"/>
      <c r="N728" s="53"/>
      <c r="O728" s="53"/>
      <c r="P728" s="53"/>
      <c r="Q728" s="52"/>
      <c r="R728" s="52"/>
    </row>
    <row r="729" spans="1:18" x14ac:dyDescent="0.2">
      <c r="D729" s="52"/>
      <c r="E729" s="53"/>
      <c r="F729" s="53"/>
      <c r="G729" s="53"/>
      <c r="H729" s="53"/>
      <c r="I729" s="53"/>
      <c r="J729" s="53"/>
      <c r="K729" s="53"/>
      <c r="L729" s="53"/>
      <c r="M729" s="53"/>
      <c r="N729" s="53"/>
      <c r="O729" s="53"/>
      <c r="P729" s="53"/>
      <c r="Q729" s="52"/>
      <c r="R729" s="52"/>
    </row>
    <row r="730" spans="1:18" x14ac:dyDescent="0.2">
      <c r="D730" s="52"/>
      <c r="E730" s="53"/>
      <c r="F730" s="53"/>
      <c r="G730" s="53"/>
      <c r="H730" s="53"/>
      <c r="I730" s="53"/>
      <c r="J730" s="53"/>
      <c r="K730" s="53"/>
      <c r="L730" s="53"/>
      <c r="M730" s="53"/>
      <c r="N730" s="53"/>
      <c r="O730" s="53"/>
      <c r="P730" s="53"/>
      <c r="Q730" s="52"/>
      <c r="R730" s="52"/>
    </row>
    <row r="731" spans="1:18" x14ac:dyDescent="0.2">
      <c r="C731" s="53">
        <f t="shared" ref="C731" si="123">AVERAGE(C510,C523,C536,C565)</f>
        <v>50932.75</v>
      </c>
      <c r="D731" s="52"/>
      <c r="E731" s="53"/>
      <c r="F731" s="53"/>
      <c r="G731" s="53"/>
      <c r="H731" s="53"/>
      <c r="I731" s="53"/>
      <c r="J731" s="53"/>
      <c r="K731" s="53"/>
      <c r="L731" s="53"/>
      <c r="M731" s="53"/>
      <c r="N731" s="53"/>
      <c r="O731" s="53"/>
      <c r="P731" s="53"/>
      <c r="Q731" s="52"/>
      <c r="R731" s="52"/>
    </row>
    <row r="732" spans="1:18" x14ac:dyDescent="0.2">
      <c r="C732" s="53">
        <f t="shared" ref="C732" si="124">AVERAGE(C511,C524,C537,C566)</f>
        <v>50315.75</v>
      </c>
      <c r="D732" s="52"/>
      <c r="E732" s="53"/>
      <c r="F732" s="53"/>
      <c r="G732" s="53"/>
      <c r="H732" s="53"/>
      <c r="I732" s="53"/>
      <c r="J732" s="53"/>
      <c r="K732" s="53"/>
      <c r="L732" s="53"/>
      <c r="M732" s="53"/>
      <c r="N732" s="53"/>
      <c r="O732" s="53"/>
      <c r="P732" s="53"/>
      <c r="Q732" s="52"/>
      <c r="R732" s="52"/>
    </row>
    <row r="733" spans="1:18" x14ac:dyDescent="0.2">
      <c r="C733" s="53">
        <f t="shared" ref="C733" si="125">AVERAGE(C512,C525,C538,C567)</f>
        <v>66800</v>
      </c>
      <c r="D733" s="52"/>
      <c r="E733" s="53"/>
      <c r="F733" s="53"/>
      <c r="G733" s="53"/>
      <c r="H733" s="53"/>
      <c r="I733" s="53"/>
      <c r="J733" s="53"/>
      <c r="K733" s="53"/>
      <c r="L733" s="53"/>
      <c r="M733" s="53"/>
      <c r="N733" s="53"/>
      <c r="O733" s="53"/>
      <c r="P733" s="53"/>
      <c r="Q733" s="52"/>
      <c r="R733" s="52"/>
    </row>
    <row r="734" spans="1:18" x14ac:dyDescent="0.2">
      <c r="C734" s="53">
        <f t="shared" ref="C734" si="126">AVERAGE(C513,C526,C539,C568)</f>
        <v>67025</v>
      </c>
      <c r="D734" s="52"/>
      <c r="E734" s="212"/>
      <c r="F734" s="212"/>
      <c r="G734" s="212"/>
      <c r="H734" s="212"/>
      <c r="I734" s="212"/>
      <c r="J734" s="212"/>
      <c r="K734" s="212"/>
      <c r="L734" s="212"/>
      <c r="M734" s="212"/>
      <c r="N734" s="212"/>
      <c r="O734" s="212"/>
      <c r="P734" s="212"/>
      <c r="Q734" s="52"/>
      <c r="R734" s="52"/>
    </row>
    <row r="735" spans="1:18" x14ac:dyDescent="0.2">
      <c r="C735" s="53">
        <f t="shared" ref="C735" si="127">AVERAGE(C514,C527,C540,C569)</f>
        <v>66300</v>
      </c>
    </row>
    <row r="736" spans="1:18" x14ac:dyDescent="0.2">
      <c r="C736" s="53">
        <f t="shared" ref="C736" si="128">AVERAGE(C515,C528,C541,C570)</f>
        <v>67750</v>
      </c>
    </row>
  </sheetData>
  <phoneticPr fontId="0" type="noConversion"/>
  <pageMargins left="0.75" right="0.75" top="1" bottom="1" header="0.5" footer="0.5"/>
  <pageSetup scale="60" orientation="landscape" r:id="rId1"/>
  <headerFooter alignWithMargins="0"/>
  <rowBreaks count="1" manualBreakCount="1">
    <brk id="55" max="16383" man="1"/>
  </rowBreaks>
  <ignoredErrors>
    <ignoredError sqref="E544:F544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15"/>
  <sheetViews>
    <sheetView workbookViewId="0">
      <pane xSplit="2" ySplit="4" topLeftCell="C703" activePane="bottomRight" state="frozen"/>
      <selection pane="topRight" activeCell="C1" sqref="C1"/>
      <selection pane="bottomLeft" activeCell="A5" sqref="A5"/>
      <selection pane="bottomRight" activeCell="D540" sqref="D540"/>
    </sheetView>
  </sheetViews>
  <sheetFormatPr defaultRowHeight="12.75" x14ac:dyDescent="0.2"/>
  <cols>
    <col min="1" max="1" width="21.5703125" customWidth="1"/>
    <col min="2" max="2" width="14.5703125" style="56" customWidth="1"/>
    <col min="3" max="3" width="11.7109375" customWidth="1"/>
    <col min="4" max="4" width="10.28515625" customWidth="1"/>
    <col min="5" max="5" width="13.7109375" customWidth="1"/>
    <col min="7" max="7" width="9" customWidth="1"/>
  </cols>
  <sheetData>
    <row r="1" spans="1:9" x14ac:dyDescent="0.2">
      <c r="A1" s="5" t="s">
        <v>158</v>
      </c>
    </row>
    <row r="2" spans="1:9" ht="13.5" thickBot="1" x14ac:dyDescent="0.25">
      <c r="A2" s="10"/>
      <c r="B2" s="67"/>
      <c r="C2" s="45"/>
      <c r="D2" s="45"/>
      <c r="F2" s="48"/>
      <c r="G2" s="45"/>
    </row>
    <row r="3" spans="1:9" x14ac:dyDescent="0.2">
      <c r="A3" s="43"/>
      <c r="B3" s="58"/>
      <c r="C3" s="46" t="s">
        <v>41</v>
      </c>
      <c r="D3" s="46" t="s">
        <v>67</v>
      </c>
      <c r="E3" s="46" t="s">
        <v>38</v>
      </c>
      <c r="F3" s="46" t="s">
        <v>37</v>
      </c>
      <c r="G3" s="146" t="s">
        <v>116</v>
      </c>
    </row>
    <row r="4" spans="1:9" ht="13.5" thickBot="1" x14ac:dyDescent="0.25">
      <c r="A4" s="44" t="s">
        <v>49</v>
      </c>
      <c r="B4" s="59" t="s">
        <v>48</v>
      </c>
      <c r="C4" s="47" t="s">
        <v>113</v>
      </c>
      <c r="D4" s="47" t="s">
        <v>113</v>
      </c>
      <c r="E4" s="47" t="s">
        <v>113</v>
      </c>
      <c r="F4" s="47" t="s">
        <v>113</v>
      </c>
      <c r="G4" s="68" t="s">
        <v>113</v>
      </c>
      <c r="I4" s="65"/>
    </row>
    <row r="5" spans="1:9" x14ac:dyDescent="0.2">
      <c r="A5" s="40" t="s">
        <v>7</v>
      </c>
      <c r="B5" s="56">
        <v>38076</v>
      </c>
      <c r="C5" s="12">
        <v>0.56599999999999995</v>
      </c>
      <c r="D5" s="169">
        <v>1.151</v>
      </c>
      <c r="E5" s="177">
        <v>6.19</v>
      </c>
      <c r="F5" s="284">
        <v>2.91</v>
      </c>
      <c r="G5" s="182">
        <v>6.03</v>
      </c>
    </row>
    <row r="6" spans="1:9" x14ac:dyDescent="0.2">
      <c r="A6" s="40" t="s">
        <v>36</v>
      </c>
      <c r="B6" s="56">
        <v>38076</v>
      </c>
      <c r="C6" s="12">
        <v>0.38400000000000001</v>
      </c>
      <c r="D6" s="169">
        <v>1.254</v>
      </c>
      <c r="E6" s="178">
        <v>4.05</v>
      </c>
      <c r="F6" s="284">
        <v>3.82</v>
      </c>
      <c r="G6" s="182">
        <v>8.6</v>
      </c>
    </row>
    <row r="7" spans="1:9" x14ac:dyDescent="0.2">
      <c r="A7" s="40" t="s">
        <v>72</v>
      </c>
      <c r="B7" s="56">
        <v>38076</v>
      </c>
      <c r="C7" s="12">
        <v>0.878</v>
      </c>
      <c r="D7" s="169">
        <v>1.306</v>
      </c>
      <c r="E7" s="179">
        <v>12.9</v>
      </c>
      <c r="F7" s="284">
        <v>2.09</v>
      </c>
      <c r="G7" s="181">
        <v>5.03</v>
      </c>
    </row>
    <row r="8" spans="1:9" x14ac:dyDescent="0.2">
      <c r="A8" s="40" t="s">
        <v>57</v>
      </c>
      <c r="B8" s="56">
        <v>38076</v>
      </c>
      <c r="C8" s="12">
        <v>0.01</v>
      </c>
      <c r="D8" s="169">
        <v>0.14399999999999999</v>
      </c>
      <c r="E8" s="170" t="s">
        <v>2</v>
      </c>
      <c r="F8" s="169">
        <v>0.12</v>
      </c>
      <c r="G8" s="30">
        <v>7.23</v>
      </c>
    </row>
    <row r="9" spans="1:9" x14ac:dyDescent="0.2">
      <c r="A9" s="40" t="s">
        <v>56</v>
      </c>
      <c r="B9" s="56">
        <v>38076</v>
      </c>
      <c r="C9" s="12">
        <v>0.01</v>
      </c>
      <c r="D9" s="169">
        <v>7.3999999999999996E-2</v>
      </c>
      <c r="E9" s="170" t="s">
        <v>2</v>
      </c>
      <c r="F9" s="284">
        <v>1.4390000000000001</v>
      </c>
      <c r="G9" s="30">
        <v>5.9</v>
      </c>
    </row>
    <row r="10" spans="1:9" x14ac:dyDescent="0.2">
      <c r="A10" s="40" t="s">
        <v>60</v>
      </c>
      <c r="B10" s="56">
        <v>38076</v>
      </c>
      <c r="C10" s="12">
        <v>0.01</v>
      </c>
      <c r="D10" s="169">
        <v>0.16</v>
      </c>
      <c r="E10" s="170">
        <v>5.0999999999999997E-2</v>
      </c>
      <c r="F10" s="169">
        <v>0.16</v>
      </c>
      <c r="G10" s="30">
        <v>6.81</v>
      </c>
    </row>
    <row r="11" spans="1:9" x14ac:dyDescent="0.2">
      <c r="A11" s="40" t="s">
        <v>59</v>
      </c>
      <c r="B11" s="56">
        <v>38076</v>
      </c>
      <c r="C11" s="12">
        <v>0.01</v>
      </c>
      <c r="D11" s="169">
        <v>0.09</v>
      </c>
      <c r="E11" s="170">
        <v>3.7999999999999999E-2</v>
      </c>
      <c r="F11" s="169">
        <v>0.51</v>
      </c>
      <c r="G11" s="30">
        <v>5.38</v>
      </c>
    </row>
    <row r="12" spans="1:9" x14ac:dyDescent="0.2">
      <c r="A12" s="40" t="s">
        <v>63</v>
      </c>
      <c r="B12" s="56">
        <v>38076</v>
      </c>
      <c r="C12" s="12">
        <v>8.9999999999999993E-3</v>
      </c>
      <c r="D12" s="169">
        <v>9.1999999999999998E-2</v>
      </c>
      <c r="E12" s="170">
        <v>2.5000000000000001E-2</v>
      </c>
      <c r="F12" s="169">
        <v>0.128</v>
      </c>
      <c r="G12" s="30">
        <v>5.53</v>
      </c>
    </row>
    <row r="13" spans="1:9" x14ac:dyDescent="0.2">
      <c r="A13" s="40" t="s">
        <v>62</v>
      </c>
      <c r="B13" s="56">
        <v>38076</v>
      </c>
      <c r="C13" s="12">
        <v>1.4999999999999999E-2</v>
      </c>
      <c r="D13" s="169">
        <v>8.8999999999999996E-2</v>
      </c>
      <c r="E13" s="170">
        <v>1.7000000000000001E-2</v>
      </c>
      <c r="F13" s="284">
        <v>1.44</v>
      </c>
      <c r="G13" s="30">
        <v>5.52</v>
      </c>
    </row>
    <row r="14" spans="1:9" x14ac:dyDescent="0.2">
      <c r="A14" s="40"/>
      <c r="C14" s="12"/>
      <c r="D14" s="169"/>
      <c r="E14" s="170"/>
      <c r="F14" s="169"/>
      <c r="G14" s="30"/>
    </row>
    <row r="15" spans="1:9" ht="13.5" thickBot="1" x14ac:dyDescent="0.25">
      <c r="A15" s="41" t="s">
        <v>20</v>
      </c>
      <c r="C15" s="12">
        <v>1E-3</v>
      </c>
      <c r="D15" s="169">
        <v>3.0000000000000001E-3</v>
      </c>
      <c r="E15" s="171">
        <v>3.0000000000000001E-3</v>
      </c>
      <c r="F15" s="169">
        <v>3.0000000000000001E-3</v>
      </c>
      <c r="G15" s="30">
        <v>0.05</v>
      </c>
    </row>
    <row r="16" spans="1:9" x14ac:dyDescent="0.2">
      <c r="A16" s="31" t="s">
        <v>18</v>
      </c>
      <c r="B16" s="60"/>
      <c r="C16" s="14">
        <v>38084</v>
      </c>
      <c r="D16" s="14">
        <v>38084</v>
      </c>
      <c r="E16" s="172">
        <v>38083</v>
      </c>
      <c r="F16" s="14">
        <v>38082</v>
      </c>
      <c r="G16" s="42">
        <v>38090</v>
      </c>
    </row>
    <row r="17" spans="1:7" x14ac:dyDescent="0.2">
      <c r="A17" s="32" t="s">
        <v>10</v>
      </c>
      <c r="B17" s="61"/>
      <c r="C17" s="15" t="s">
        <v>6</v>
      </c>
      <c r="D17" s="15" t="s">
        <v>6</v>
      </c>
      <c r="E17" s="173" t="s">
        <v>6</v>
      </c>
      <c r="F17" s="15" t="s">
        <v>6</v>
      </c>
      <c r="G17" s="16" t="s">
        <v>6</v>
      </c>
    </row>
    <row r="18" spans="1:7" ht="13.5" thickBot="1" x14ac:dyDescent="0.25">
      <c r="A18" s="33" t="s">
        <v>23</v>
      </c>
      <c r="B18" s="62"/>
      <c r="C18" s="17">
        <v>365.1</v>
      </c>
      <c r="D18" s="17">
        <v>365.1</v>
      </c>
      <c r="E18" s="174">
        <v>353.2</v>
      </c>
      <c r="F18" s="17">
        <v>350.1</v>
      </c>
      <c r="G18" s="29">
        <v>351.2</v>
      </c>
    </row>
    <row r="19" spans="1:7" x14ac:dyDescent="0.2">
      <c r="B19" s="57"/>
      <c r="D19" s="3"/>
      <c r="F19" s="4"/>
      <c r="G19" s="13"/>
    </row>
    <row r="20" spans="1:7" x14ac:dyDescent="0.2">
      <c r="B20" s="63"/>
      <c r="D20" s="10"/>
      <c r="F20" s="10"/>
      <c r="G20" s="10"/>
    </row>
    <row r="21" spans="1:7" ht="13.5" thickBot="1" x14ac:dyDescent="0.25"/>
    <row r="22" spans="1:7" x14ac:dyDescent="0.2">
      <c r="A22" s="43"/>
      <c r="B22" s="58"/>
      <c r="C22" s="46" t="s">
        <v>41</v>
      </c>
      <c r="D22" s="46" t="s">
        <v>67</v>
      </c>
      <c r="E22" s="46" t="s">
        <v>38</v>
      </c>
      <c r="F22" s="46" t="s">
        <v>37</v>
      </c>
      <c r="G22" s="146" t="s">
        <v>116</v>
      </c>
    </row>
    <row r="23" spans="1:7" ht="13.5" thickBot="1" x14ac:dyDescent="0.25">
      <c r="A23" s="44" t="s">
        <v>49</v>
      </c>
      <c r="B23" s="59" t="s">
        <v>48</v>
      </c>
      <c r="C23" s="47" t="s">
        <v>113</v>
      </c>
      <c r="D23" s="47" t="s">
        <v>113</v>
      </c>
      <c r="E23" s="47" t="s">
        <v>113</v>
      </c>
      <c r="F23" s="47" t="s">
        <v>113</v>
      </c>
      <c r="G23" s="68" t="s">
        <v>113</v>
      </c>
    </row>
    <row r="24" spans="1:7" x14ac:dyDescent="0.2">
      <c r="A24" s="40" t="s">
        <v>7</v>
      </c>
      <c r="B24" s="56">
        <v>38153</v>
      </c>
      <c r="C24" s="12">
        <v>0.214</v>
      </c>
      <c r="D24" s="12">
        <v>0.63900000000000001</v>
      </c>
      <c r="E24" s="177">
        <v>4.05</v>
      </c>
      <c r="F24" s="4">
        <v>8.17</v>
      </c>
      <c r="G24" s="182">
        <v>8.08</v>
      </c>
    </row>
    <row r="25" spans="1:7" x14ac:dyDescent="0.2">
      <c r="A25" s="40" t="s">
        <v>36</v>
      </c>
      <c r="B25" s="56">
        <v>38153</v>
      </c>
      <c r="C25" s="12">
        <v>0.40300000000000002</v>
      </c>
      <c r="D25" s="12">
        <v>0.92200000000000004</v>
      </c>
      <c r="E25" s="178">
        <v>1.99</v>
      </c>
      <c r="F25" s="4">
        <v>1.77</v>
      </c>
      <c r="G25" s="182">
        <v>3.23</v>
      </c>
    </row>
    <row r="26" spans="1:7" x14ac:dyDescent="0.2">
      <c r="A26" s="40" t="s">
        <v>72</v>
      </c>
      <c r="B26" s="56">
        <v>38153</v>
      </c>
      <c r="C26" s="12">
        <v>0.83199999999999996</v>
      </c>
      <c r="D26" s="12">
        <v>1.1539999999999999</v>
      </c>
      <c r="E26" s="179">
        <v>14.4</v>
      </c>
      <c r="F26" s="4">
        <v>1.62</v>
      </c>
      <c r="G26" s="181">
        <v>2.13</v>
      </c>
    </row>
    <row r="27" spans="1:7" x14ac:dyDescent="0.2">
      <c r="A27" s="40" t="s">
        <v>57</v>
      </c>
      <c r="B27" s="56">
        <v>38153</v>
      </c>
      <c r="C27" s="12">
        <v>2.5000000000000001E-2</v>
      </c>
      <c r="D27" s="12">
        <v>7.0000000000000007E-2</v>
      </c>
      <c r="E27" s="170">
        <v>0.21299999999999999</v>
      </c>
      <c r="F27" s="4">
        <v>1.79</v>
      </c>
      <c r="G27" s="30">
        <v>5.55</v>
      </c>
    </row>
    <row r="28" spans="1:7" x14ac:dyDescent="0.2">
      <c r="A28" s="40" t="s">
        <v>56</v>
      </c>
      <c r="B28" s="56">
        <v>38153</v>
      </c>
      <c r="C28" s="12">
        <v>0.03</v>
      </c>
      <c r="D28" s="12">
        <v>8.7999999999999995E-2</v>
      </c>
      <c r="E28" s="170">
        <v>1.4999999999999999E-2</v>
      </c>
      <c r="F28" s="4">
        <v>1.42</v>
      </c>
      <c r="G28" s="30">
        <v>4.9400000000000004</v>
      </c>
    </row>
    <row r="29" spans="1:7" x14ac:dyDescent="0.2">
      <c r="A29" s="40" t="s">
        <v>60</v>
      </c>
      <c r="B29" s="56">
        <v>38153</v>
      </c>
      <c r="C29" s="12">
        <v>1.9E-2</v>
      </c>
      <c r="D29" s="12">
        <v>8.3000000000000004E-2</v>
      </c>
      <c r="E29" s="170">
        <v>4.5999999999999999E-2</v>
      </c>
      <c r="F29" s="12">
        <v>0.155</v>
      </c>
      <c r="G29" s="30">
        <v>4.8600000000000003</v>
      </c>
    </row>
    <row r="30" spans="1:7" x14ac:dyDescent="0.2">
      <c r="A30" s="40" t="s">
        <v>59</v>
      </c>
      <c r="B30" s="56">
        <v>38153</v>
      </c>
      <c r="C30" s="12">
        <v>1.4E-2</v>
      </c>
      <c r="D30" s="12">
        <v>5.1999999999999998E-2</v>
      </c>
      <c r="E30" s="170">
        <v>5.0000000000000001E-3</v>
      </c>
      <c r="F30" s="12">
        <v>0.75600000000000001</v>
      </c>
      <c r="G30" s="30">
        <v>4.3</v>
      </c>
    </row>
    <row r="31" spans="1:7" x14ac:dyDescent="0.2">
      <c r="A31" s="40" t="s">
        <v>63</v>
      </c>
      <c r="B31" s="56">
        <v>38153</v>
      </c>
      <c r="C31" s="12">
        <v>8.9999999999999993E-3</v>
      </c>
      <c r="D31" s="12">
        <v>6.5000000000000002E-2</v>
      </c>
      <c r="E31" s="170">
        <v>7.0000000000000001E-3</v>
      </c>
      <c r="F31" s="12">
        <v>0.19600000000000001</v>
      </c>
      <c r="G31" s="30">
        <v>5.04</v>
      </c>
    </row>
    <row r="32" spans="1:7" x14ac:dyDescent="0.2">
      <c r="A32" s="40" t="s">
        <v>62</v>
      </c>
      <c r="B32" s="56">
        <v>38153</v>
      </c>
      <c r="C32" s="12">
        <v>0.02</v>
      </c>
      <c r="D32" s="12">
        <v>6.5000000000000002E-2</v>
      </c>
      <c r="E32" s="170">
        <v>8.9999999999999993E-3</v>
      </c>
      <c r="F32" s="4">
        <v>1.0189999999999999</v>
      </c>
      <c r="G32" s="30">
        <v>4.8</v>
      </c>
    </row>
    <row r="33" spans="1:7" x14ac:dyDescent="0.2">
      <c r="A33" s="40"/>
      <c r="C33" s="12"/>
      <c r="D33" s="12"/>
      <c r="E33" s="170"/>
      <c r="F33" s="4"/>
      <c r="G33" s="30"/>
    </row>
    <row r="34" spans="1:7" ht="13.5" thickBot="1" x14ac:dyDescent="0.25">
      <c r="A34" s="41" t="s">
        <v>20</v>
      </c>
      <c r="C34" s="12">
        <v>1E-3</v>
      </c>
      <c r="D34" s="12">
        <v>3.0000000000000001E-3</v>
      </c>
      <c r="E34" s="171">
        <v>3.0000000000000001E-3</v>
      </c>
      <c r="F34" s="12">
        <v>3.0000000000000001E-3</v>
      </c>
      <c r="G34" s="30">
        <v>0.05</v>
      </c>
    </row>
    <row r="35" spans="1:7" x14ac:dyDescent="0.2">
      <c r="A35" s="31" t="s">
        <v>18</v>
      </c>
      <c r="B35" s="60"/>
      <c r="C35" s="14">
        <v>38166</v>
      </c>
      <c r="D35" s="14">
        <v>38166</v>
      </c>
      <c r="E35" s="172">
        <v>38162</v>
      </c>
      <c r="F35" s="14">
        <v>38169</v>
      </c>
      <c r="G35" s="42">
        <v>38170</v>
      </c>
    </row>
    <row r="36" spans="1:7" x14ac:dyDescent="0.2">
      <c r="A36" s="32" t="s">
        <v>10</v>
      </c>
      <c r="B36" s="61"/>
      <c r="C36" s="15" t="s">
        <v>6</v>
      </c>
      <c r="D36" s="15" t="s">
        <v>6</v>
      </c>
      <c r="E36" s="173" t="s">
        <v>6</v>
      </c>
      <c r="F36" s="15" t="s">
        <v>6</v>
      </c>
      <c r="G36" s="16" t="s">
        <v>6</v>
      </c>
    </row>
    <row r="37" spans="1:7" ht="13.5" thickBot="1" x14ac:dyDescent="0.25">
      <c r="A37" s="33" t="s">
        <v>23</v>
      </c>
      <c r="B37" s="62"/>
      <c r="C37" s="17">
        <v>365.1</v>
      </c>
      <c r="D37" s="17">
        <v>365.1</v>
      </c>
      <c r="E37" s="174">
        <v>353.2</v>
      </c>
      <c r="F37" s="17">
        <v>350.1</v>
      </c>
      <c r="G37" s="29">
        <v>351.2</v>
      </c>
    </row>
    <row r="38" spans="1:7" x14ac:dyDescent="0.2">
      <c r="B38"/>
    </row>
    <row r="39" spans="1:7" ht="13.5" thickBot="1" x14ac:dyDescent="0.25"/>
    <row r="40" spans="1:7" x14ac:dyDescent="0.2">
      <c r="A40" s="43"/>
      <c r="B40" s="58"/>
      <c r="C40" s="46" t="s">
        <v>41</v>
      </c>
      <c r="D40" s="46" t="s">
        <v>67</v>
      </c>
      <c r="E40" s="46" t="s">
        <v>38</v>
      </c>
      <c r="F40" s="46" t="s">
        <v>37</v>
      </c>
      <c r="G40" s="146" t="s">
        <v>116</v>
      </c>
    </row>
    <row r="41" spans="1:7" ht="13.5" thickBot="1" x14ac:dyDescent="0.25">
      <c r="A41" s="44" t="s">
        <v>49</v>
      </c>
      <c r="B41" s="59" t="s">
        <v>48</v>
      </c>
      <c r="C41" s="47" t="s">
        <v>113</v>
      </c>
      <c r="D41" s="47" t="s">
        <v>113</v>
      </c>
      <c r="E41" s="47" t="s">
        <v>113</v>
      </c>
      <c r="F41" s="47" t="s">
        <v>113</v>
      </c>
      <c r="G41" s="68" t="s">
        <v>113</v>
      </c>
    </row>
    <row r="42" spans="1:7" x14ac:dyDescent="0.2">
      <c r="A42" s="40" t="s">
        <v>7</v>
      </c>
      <c r="B42" s="56">
        <v>38250</v>
      </c>
      <c r="C42" s="12">
        <v>0.32600000000000001</v>
      </c>
      <c r="D42" s="12">
        <v>0.67300000000000004</v>
      </c>
      <c r="E42" s="177">
        <v>5.46</v>
      </c>
      <c r="F42" s="12">
        <v>0.44900000000000001</v>
      </c>
      <c r="G42" s="182">
        <v>1.91</v>
      </c>
    </row>
    <row r="43" spans="1:7" x14ac:dyDescent="0.2">
      <c r="A43" s="40" t="s">
        <v>36</v>
      </c>
      <c r="B43" s="56">
        <v>38250</v>
      </c>
      <c r="C43" s="12">
        <v>0.88300000000000001</v>
      </c>
      <c r="D43" s="12">
        <v>1.252</v>
      </c>
      <c r="E43" s="178">
        <v>3.28</v>
      </c>
      <c r="F43" s="4">
        <v>1.82</v>
      </c>
      <c r="G43" s="182">
        <v>6.14</v>
      </c>
    </row>
    <row r="44" spans="1:7" x14ac:dyDescent="0.2">
      <c r="A44" s="40" t="s">
        <v>72</v>
      </c>
      <c r="B44" s="56">
        <v>38250</v>
      </c>
      <c r="C44" s="12">
        <v>0.78100000000000003</v>
      </c>
      <c r="D44" s="12">
        <v>1.093</v>
      </c>
      <c r="E44" s="179">
        <v>17</v>
      </c>
      <c r="F44" s="12">
        <v>0.40899999999999997</v>
      </c>
      <c r="G44" s="181">
        <v>7.46</v>
      </c>
    </row>
    <row r="45" spans="1:7" x14ac:dyDescent="0.2">
      <c r="A45" s="40" t="s">
        <v>57</v>
      </c>
      <c r="B45" s="56">
        <v>38250</v>
      </c>
      <c r="C45" s="12">
        <v>7.6999999999999999E-2</v>
      </c>
      <c r="D45" s="12">
        <v>0.52</v>
      </c>
      <c r="E45" s="170">
        <v>0.01</v>
      </c>
      <c r="F45" s="12">
        <v>0.442</v>
      </c>
      <c r="G45" s="30">
        <v>10.4</v>
      </c>
    </row>
    <row r="46" spans="1:7" x14ac:dyDescent="0.2">
      <c r="A46" s="40" t="s">
        <v>56</v>
      </c>
      <c r="B46" s="56">
        <v>38250</v>
      </c>
      <c r="C46" s="12">
        <v>2.1999999999999999E-2</v>
      </c>
      <c r="D46" s="12">
        <v>0.113</v>
      </c>
      <c r="E46" s="170">
        <v>5.0000000000000001E-3</v>
      </c>
      <c r="F46" s="12">
        <v>0.79300000000000004</v>
      </c>
      <c r="G46" s="30">
        <v>7.2</v>
      </c>
    </row>
    <row r="47" spans="1:7" x14ac:dyDescent="0.2">
      <c r="A47" s="40" t="s">
        <v>60</v>
      </c>
      <c r="B47" s="56">
        <v>38250</v>
      </c>
      <c r="C47" s="12">
        <v>9.4E-2</v>
      </c>
      <c r="D47" s="12">
        <v>0.26400000000000001</v>
      </c>
      <c r="E47" s="170">
        <v>1.9E-2</v>
      </c>
      <c r="F47" s="12">
        <v>0.64600000000000002</v>
      </c>
      <c r="G47" s="30">
        <v>9.1300000000000008</v>
      </c>
    </row>
    <row r="48" spans="1:7" x14ac:dyDescent="0.2">
      <c r="A48" s="40" t="s">
        <v>59</v>
      </c>
      <c r="B48" s="56">
        <v>38250</v>
      </c>
      <c r="C48" s="12">
        <v>1.6E-2</v>
      </c>
      <c r="D48" s="12">
        <v>0.125</v>
      </c>
      <c r="E48" s="170">
        <v>1.0999999999999999E-2</v>
      </c>
      <c r="F48" s="12">
        <v>0.66500000000000004</v>
      </c>
      <c r="G48" s="30">
        <v>7.88</v>
      </c>
    </row>
    <row r="49" spans="1:9" x14ac:dyDescent="0.2">
      <c r="A49" s="40" t="s">
        <v>63</v>
      </c>
      <c r="B49" s="56">
        <v>38250</v>
      </c>
      <c r="C49" s="12">
        <v>5.8000000000000003E-2</v>
      </c>
      <c r="D49" s="12">
        <v>0.25800000000000001</v>
      </c>
      <c r="E49" s="170">
        <v>0.03</v>
      </c>
      <c r="F49" s="12">
        <v>0.20100000000000001</v>
      </c>
      <c r="G49" s="30">
        <v>9.77</v>
      </c>
    </row>
    <row r="50" spans="1:9" x14ac:dyDescent="0.2">
      <c r="A50" s="40" t="s">
        <v>62</v>
      </c>
      <c r="B50" s="56">
        <v>38250</v>
      </c>
      <c r="C50" s="12">
        <v>1.4E-2</v>
      </c>
      <c r="D50" s="12">
        <v>0.10299999999999999</v>
      </c>
      <c r="E50" s="170">
        <v>0.01</v>
      </c>
      <c r="F50" s="12">
        <v>0.67900000000000005</v>
      </c>
      <c r="G50" s="30">
        <v>6.71</v>
      </c>
    </row>
    <row r="51" spans="1:9" x14ac:dyDescent="0.2">
      <c r="A51" s="40"/>
      <c r="C51" s="12"/>
      <c r="D51" s="12"/>
      <c r="E51" s="170"/>
      <c r="F51" s="28"/>
      <c r="G51" s="30"/>
    </row>
    <row r="52" spans="1:9" ht="13.5" thickBot="1" x14ac:dyDescent="0.25">
      <c r="A52" s="41" t="s">
        <v>20</v>
      </c>
      <c r="C52" s="12">
        <v>1E-3</v>
      </c>
      <c r="D52" s="12">
        <v>3.0000000000000001E-3</v>
      </c>
      <c r="E52" s="171">
        <v>3.0000000000000001E-3</v>
      </c>
      <c r="F52" s="12">
        <v>3.0000000000000001E-3</v>
      </c>
      <c r="G52" s="30">
        <v>0.05</v>
      </c>
    </row>
    <row r="53" spans="1:9" x14ac:dyDescent="0.2">
      <c r="A53" s="31" t="s">
        <v>18</v>
      </c>
      <c r="B53" s="60"/>
      <c r="C53" s="14">
        <v>38264</v>
      </c>
      <c r="D53" s="14">
        <v>38274</v>
      </c>
      <c r="E53" s="172">
        <v>38265</v>
      </c>
      <c r="F53" s="14">
        <v>38265</v>
      </c>
      <c r="G53" s="42">
        <v>38268</v>
      </c>
    </row>
    <row r="54" spans="1:9" x14ac:dyDescent="0.2">
      <c r="A54" s="32" t="s">
        <v>10</v>
      </c>
      <c r="B54" s="61"/>
      <c r="C54" s="15" t="s">
        <v>6</v>
      </c>
      <c r="D54" s="15" t="s">
        <v>6</v>
      </c>
      <c r="E54" s="173" t="s">
        <v>6</v>
      </c>
      <c r="F54" s="15" t="s">
        <v>6</v>
      </c>
      <c r="G54" s="16" t="s">
        <v>6</v>
      </c>
    </row>
    <row r="55" spans="1:9" ht="13.5" thickBot="1" x14ac:dyDescent="0.25">
      <c r="A55" s="33" t="s">
        <v>23</v>
      </c>
      <c r="B55" s="62"/>
      <c r="C55" s="17">
        <v>365.1</v>
      </c>
      <c r="D55" s="17">
        <v>365.1</v>
      </c>
      <c r="E55" s="174">
        <v>353.2</v>
      </c>
      <c r="F55" s="17">
        <v>350.1</v>
      </c>
      <c r="G55" s="29">
        <v>351.2</v>
      </c>
    </row>
    <row r="57" spans="1:9" ht="13.5" thickBot="1" x14ac:dyDescent="0.25"/>
    <row r="58" spans="1:9" x14ac:dyDescent="0.2">
      <c r="A58" s="43"/>
      <c r="B58" s="58"/>
      <c r="C58" s="46" t="s">
        <v>41</v>
      </c>
      <c r="D58" s="46" t="s">
        <v>67</v>
      </c>
      <c r="E58" s="46" t="s">
        <v>38</v>
      </c>
      <c r="F58" s="46" t="s">
        <v>37</v>
      </c>
      <c r="G58" s="146" t="s">
        <v>116</v>
      </c>
    </row>
    <row r="59" spans="1:9" ht="13.5" thickBot="1" x14ac:dyDescent="0.25">
      <c r="A59" s="44" t="s">
        <v>49</v>
      </c>
      <c r="B59" s="59" t="s">
        <v>48</v>
      </c>
      <c r="C59" s="47" t="s">
        <v>113</v>
      </c>
      <c r="D59" s="47" t="s">
        <v>113</v>
      </c>
      <c r="E59" s="47" t="s">
        <v>113</v>
      </c>
      <c r="F59" s="47" t="s">
        <v>113</v>
      </c>
      <c r="G59" s="68" t="s">
        <v>113</v>
      </c>
      <c r="I59" s="65"/>
    </row>
    <row r="60" spans="1:9" x14ac:dyDescent="0.2">
      <c r="A60" s="104" t="s">
        <v>7</v>
      </c>
      <c r="B60" s="101">
        <v>38392</v>
      </c>
      <c r="C60" s="147">
        <v>0.47299999999999998</v>
      </c>
      <c r="D60" s="147">
        <v>0.63900000000000001</v>
      </c>
      <c r="E60" s="177">
        <v>7.1383503314413348</v>
      </c>
      <c r="F60" s="178">
        <v>1.0116103169831174</v>
      </c>
      <c r="G60" s="182">
        <v>4.8499999999999996</v>
      </c>
      <c r="I60" s="65"/>
    </row>
    <row r="61" spans="1:9" x14ac:dyDescent="0.2">
      <c r="A61" s="104" t="s">
        <v>36</v>
      </c>
      <c r="B61" s="101">
        <v>38392</v>
      </c>
      <c r="C61" s="163">
        <v>1.2490000000000001</v>
      </c>
      <c r="D61" s="163">
        <v>1.6080000000000001</v>
      </c>
      <c r="E61" s="178">
        <v>4.0367822918625524</v>
      </c>
      <c r="F61" s="178">
        <v>4.1780328538814935</v>
      </c>
      <c r="G61" s="182">
        <v>5.34</v>
      </c>
      <c r="I61" s="65"/>
    </row>
    <row r="62" spans="1:9" x14ac:dyDescent="0.2">
      <c r="A62" s="104" t="s">
        <v>72</v>
      </c>
      <c r="B62" s="101">
        <v>38392</v>
      </c>
      <c r="C62" s="147">
        <v>0.82499999999999996</v>
      </c>
      <c r="D62" s="163">
        <v>1.3149999999999999</v>
      </c>
      <c r="E62" s="178">
        <v>11.791831876621446</v>
      </c>
      <c r="F62" s="178">
        <v>3.0266064768275385</v>
      </c>
      <c r="G62" s="181">
        <v>4.5199999999999996</v>
      </c>
      <c r="I62" s="65"/>
    </row>
    <row r="63" spans="1:9" x14ac:dyDescent="0.2">
      <c r="A63" s="104" t="s">
        <v>57</v>
      </c>
      <c r="B63" s="101">
        <v>38392</v>
      </c>
      <c r="C63" s="147">
        <v>7.0000000000000001E-3</v>
      </c>
      <c r="D63" s="147">
        <v>6.3E-2</v>
      </c>
      <c r="E63" s="178">
        <v>1.7235953490157399</v>
      </c>
      <c r="F63" s="178">
        <v>0.12172221700284665</v>
      </c>
      <c r="G63" s="30">
        <v>10.83</v>
      </c>
      <c r="I63" s="65"/>
    </row>
    <row r="64" spans="1:9" x14ac:dyDescent="0.2">
      <c r="A64" s="104" t="s">
        <v>56</v>
      </c>
      <c r="B64" s="101">
        <v>38392</v>
      </c>
      <c r="C64" s="147">
        <v>1.7999999999999999E-2</v>
      </c>
      <c r="D64" s="147">
        <v>3.4000000000000002E-2</v>
      </c>
      <c r="E64" s="178">
        <v>1.8388029018333059</v>
      </c>
      <c r="F64" s="178">
        <v>0.1760037462068188</v>
      </c>
      <c r="G64" s="30">
        <v>10.81</v>
      </c>
      <c r="I64" s="65"/>
    </row>
    <row r="65" spans="1:9" x14ac:dyDescent="0.2">
      <c r="A65" s="104" t="s">
        <v>60</v>
      </c>
      <c r="B65" s="101">
        <v>38392</v>
      </c>
      <c r="C65" s="147">
        <v>3.1E-2</v>
      </c>
      <c r="D65" s="147">
        <v>0.128</v>
      </c>
      <c r="E65" s="178">
        <v>1.6490492854279031</v>
      </c>
      <c r="F65" s="178">
        <v>0.19409758927480952</v>
      </c>
      <c r="G65" s="30">
        <v>12.85</v>
      </c>
      <c r="I65" s="65"/>
    </row>
    <row r="66" spans="1:9" x14ac:dyDescent="0.2">
      <c r="A66" s="104" t="s">
        <v>59</v>
      </c>
      <c r="B66" s="101">
        <v>38392</v>
      </c>
      <c r="C66" s="147">
        <v>9.8000000000000004E-2</v>
      </c>
      <c r="D66" s="147">
        <v>0.191</v>
      </c>
      <c r="E66" s="178">
        <v>1.6558262002995248</v>
      </c>
      <c r="F66" s="178">
        <v>0.18093843067990717</v>
      </c>
      <c r="G66" s="30">
        <v>10.71</v>
      </c>
      <c r="I66" s="65"/>
    </row>
    <row r="67" spans="1:9" x14ac:dyDescent="0.2">
      <c r="A67" s="104" t="s">
        <v>63</v>
      </c>
      <c r="B67" s="101">
        <v>38392</v>
      </c>
      <c r="C67" s="147">
        <v>1.4E-2</v>
      </c>
      <c r="D67" s="147">
        <v>0.17899999999999999</v>
      </c>
      <c r="E67" s="178">
        <v>1.7326312355112352</v>
      </c>
      <c r="F67" s="178">
        <v>9.2114110164316379E-2</v>
      </c>
      <c r="G67" s="30">
        <v>9.64</v>
      </c>
      <c r="I67" s="65"/>
    </row>
    <row r="68" spans="1:9" ht="13.5" thickBot="1" x14ac:dyDescent="0.25">
      <c r="A68" s="105" t="s">
        <v>62</v>
      </c>
      <c r="B68" s="102">
        <v>38392</v>
      </c>
      <c r="C68" s="148">
        <v>1.4999999999999999E-2</v>
      </c>
      <c r="D68" s="148">
        <v>0.08</v>
      </c>
      <c r="E68" s="286">
        <v>1.822990100466189</v>
      </c>
      <c r="F68" s="286">
        <v>0.14968542901701412</v>
      </c>
      <c r="G68" s="289">
        <v>9.1</v>
      </c>
      <c r="I68" s="65"/>
    </row>
    <row r="69" spans="1:9" x14ac:dyDescent="0.2">
      <c r="A69" s="65"/>
      <c r="B69" s="101"/>
      <c r="C69" s="108"/>
      <c r="D69" s="108"/>
      <c r="E69" s="109"/>
      <c r="F69" s="109"/>
      <c r="G69" s="109"/>
      <c r="I69" s="65"/>
    </row>
    <row r="70" spans="1:9" ht="13.5" thickBot="1" x14ac:dyDescent="0.25"/>
    <row r="71" spans="1:9" x14ac:dyDescent="0.2">
      <c r="A71" s="43"/>
      <c r="B71" s="58"/>
      <c r="C71" s="46" t="s">
        <v>41</v>
      </c>
      <c r="D71" s="46" t="s">
        <v>67</v>
      </c>
      <c r="E71" s="46" t="s">
        <v>38</v>
      </c>
      <c r="F71" s="46" t="s">
        <v>37</v>
      </c>
      <c r="G71" s="76" t="s">
        <v>116</v>
      </c>
      <c r="H71" s="65"/>
    </row>
    <row r="72" spans="1:9" ht="13.5" thickBot="1" x14ac:dyDescent="0.25">
      <c r="A72" s="44" t="s">
        <v>49</v>
      </c>
      <c r="B72" s="59" t="s">
        <v>48</v>
      </c>
      <c r="C72" s="47" t="s">
        <v>113</v>
      </c>
      <c r="D72" s="47" t="s">
        <v>113</v>
      </c>
      <c r="E72" s="47" t="s">
        <v>113</v>
      </c>
      <c r="F72" s="47" t="s">
        <v>113</v>
      </c>
      <c r="G72" s="68" t="s">
        <v>113</v>
      </c>
      <c r="H72" s="65"/>
    </row>
    <row r="73" spans="1:9" x14ac:dyDescent="0.2">
      <c r="A73" s="106" t="s">
        <v>7</v>
      </c>
      <c r="B73" s="56">
        <v>38455</v>
      </c>
      <c r="C73" s="147">
        <v>0.28401500000000002</v>
      </c>
      <c r="D73" s="147">
        <v>0.615842</v>
      </c>
      <c r="E73" s="177">
        <v>3.6241499999999998</v>
      </c>
      <c r="F73" s="147">
        <v>7.045E-3</v>
      </c>
      <c r="G73" s="285">
        <v>3.0996130000000002</v>
      </c>
      <c r="H73" s="65"/>
      <c r="I73" s="65"/>
    </row>
    <row r="74" spans="1:9" x14ac:dyDescent="0.2">
      <c r="A74" s="106" t="s">
        <v>36</v>
      </c>
      <c r="B74" s="56">
        <v>38455</v>
      </c>
      <c r="C74" s="147">
        <v>0.68188599999999999</v>
      </c>
      <c r="D74" s="4">
        <v>1.0271080000000001</v>
      </c>
      <c r="E74" s="178">
        <v>3.7589060000000001</v>
      </c>
      <c r="F74" s="147">
        <v>8.0090000000000005E-3</v>
      </c>
      <c r="G74" s="285">
        <v>5.6638320000000002</v>
      </c>
      <c r="H74" s="65"/>
      <c r="I74" s="65"/>
    </row>
    <row r="75" spans="1:9" x14ac:dyDescent="0.2">
      <c r="A75" s="104" t="s">
        <v>104</v>
      </c>
      <c r="B75" s="56">
        <v>38455</v>
      </c>
      <c r="C75" s="4">
        <v>1.0752090000000001</v>
      </c>
      <c r="D75" s="4">
        <v>1.578287</v>
      </c>
      <c r="E75" s="178">
        <v>0.64439299999999999</v>
      </c>
      <c r="F75" s="147">
        <v>7.9799999999999992E-3</v>
      </c>
      <c r="G75" s="285">
        <v>7.0921380000000003</v>
      </c>
      <c r="H75" s="65"/>
      <c r="I75" s="65"/>
    </row>
    <row r="76" spans="1:9" x14ac:dyDescent="0.2">
      <c r="A76" s="106" t="s">
        <v>72</v>
      </c>
      <c r="B76" s="56">
        <v>38455</v>
      </c>
      <c r="C76" s="4">
        <v>1.531431</v>
      </c>
      <c r="D76" s="4">
        <v>1.9705160000000002</v>
      </c>
      <c r="E76" s="178">
        <v>15.744018000000001</v>
      </c>
      <c r="F76" s="147">
        <v>5.2180000000000004E-3</v>
      </c>
      <c r="G76" s="285">
        <v>5.9673230000000004</v>
      </c>
      <c r="H76" s="65"/>
      <c r="I76" s="65"/>
    </row>
    <row r="77" spans="1:9" x14ac:dyDescent="0.2">
      <c r="A77" s="106" t="s">
        <v>73</v>
      </c>
      <c r="B77" s="56">
        <v>38455</v>
      </c>
      <c r="C77" s="147">
        <v>8.5459999999999998E-3</v>
      </c>
      <c r="D77" s="147">
        <v>9.2297999999999991E-2</v>
      </c>
      <c r="E77" s="178">
        <v>0.39638899999999999</v>
      </c>
      <c r="F77" s="147">
        <v>7.4833999999999998E-2</v>
      </c>
      <c r="G77" s="285">
        <v>11.814469000000001</v>
      </c>
      <c r="H77" s="65"/>
      <c r="I77" s="65"/>
    </row>
    <row r="78" spans="1:9" x14ac:dyDescent="0.2">
      <c r="A78" s="106" t="s">
        <v>74</v>
      </c>
      <c r="B78" s="56">
        <v>38455</v>
      </c>
      <c r="C78" s="147">
        <v>9.8600000000000007E-3</v>
      </c>
      <c r="D78" s="147">
        <v>6.5312999999999996E-2</v>
      </c>
      <c r="E78" s="178">
        <v>0.117797</v>
      </c>
      <c r="F78" s="147">
        <v>3.8181E-2</v>
      </c>
      <c r="G78" s="285">
        <v>9.9675510000000003</v>
      </c>
      <c r="H78" s="65"/>
      <c r="I78" s="65"/>
    </row>
    <row r="79" spans="1:9" x14ac:dyDescent="0.2">
      <c r="A79" s="106" t="s">
        <v>75</v>
      </c>
      <c r="B79" s="56">
        <v>38455</v>
      </c>
      <c r="C79" s="147">
        <v>9.2280000000000001E-3</v>
      </c>
      <c r="D79" s="147">
        <v>0.15501299999999998</v>
      </c>
      <c r="E79" s="178">
        <v>8.685699999999999E-2</v>
      </c>
      <c r="F79" s="147">
        <v>4.5793E-2</v>
      </c>
      <c r="G79" s="285">
        <v>11.373377</v>
      </c>
      <c r="H79" s="65"/>
      <c r="I79" s="65"/>
    </row>
    <row r="80" spans="1:9" x14ac:dyDescent="0.2">
      <c r="A80" s="106" t="s">
        <v>76</v>
      </c>
      <c r="B80" s="56">
        <v>38455</v>
      </c>
      <c r="C80" s="147">
        <v>9.3159999999999996E-3</v>
      </c>
      <c r="D80" s="147">
        <v>6.401599999999999E-2</v>
      </c>
      <c r="E80" s="178">
        <v>3.0009999999999998E-2</v>
      </c>
      <c r="F80" s="147">
        <v>4.7832E-2</v>
      </c>
      <c r="G80" s="285">
        <v>11.788087000000001</v>
      </c>
      <c r="H80" s="65"/>
      <c r="I80" s="65"/>
    </row>
    <row r="81" spans="1:9" x14ac:dyDescent="0.2">
      <c r="A81" s="106" t="s">
        <v>77</v>
      </c>
      <c r="B81" s="56">
        <v>38455</v>
      </c>
      <c r="C81" s="147">
        <v>9.2160000000000002E-3</v>
      </c>
      <c r="D81" s="147">
        <v>0.123281</v>
      </c>
      <c r="E81" s="178">
        <v>0.30179999999999996</v>
      </c>
      <c r="F81" s="147">
        <v>3.4506000000000002E-2</v>
      </c>
      <c r="G81" s="285">
        <v>11.187708000000001</v>
      </c>
      <c r="H81" s="65"/>
      <c r="I81" s="65"/>
    </row>
    <row r="82" spans="1:9" ht="13.5" thickBot="1" x14ac:dyDescent="0.25">
      <c r="A82" s="107" t="s">
        <v>78</v>
      </c>
      <c r="B82" s="102">
        <v>38455</v>
      </c>
      <c r="C82" s="148">
        <v>9.8919999999999998E-3</v>
      </c>
      <c r="D82" s="148">
        <v>7.1898999999999991E-2</v>
      </c>
      <c r="E82" s="286">
        <v>0.45319999999999999</v>
      </c>
      <c r="F82" s="148">
        <v>5.0209999999999998E-2</v>
      </c>
      <c r="G82" s="287">
        <v>9.1565399999999997</v>
      </c>
      <c r="H82" s="65"/>
      <c r="I82" s="65"/>
    </row>
    <row r="83" spans="1:9" x14ac:dyDescent="0.2">
      <c r="A83" s="65"/>
      <c r="B83" s="101"/>
      <c r="C83" s="65"/>
      <c r="D83" s="65"/>
      <c r="E83" s="65"/>
      <c r="F83" s="65"/>
      <c r="G83" s="65"/>
    </row>
    <row r="84" spans="1:9" ht="13.5" thickBot="1" x14ac:dyDescent="0.25"/>
    <row r="85" spans="1:9" x14ac:dyDescent="0.2">
      <c r="A85" s="43"/>
      <c r="B85" s="58"/>
      <c r="C85" s="46" t="s">
        <v>41</v>
      </c>
      <c r="D85" s="46" t="s">
        <v>67</v>
      </c>
      <c r="E85" s="46" t="s">
        <v>38</v>
      </c>
      <c r="F85" s="46" t="s">
        <v>37</v>
      </c>
      <c r="G85" s="49" t="s">
        <v>116</v>
      </c>
    </row>
    <row r="86" spans="1:9" ht="13.5" thickBot="1" x14ac:dyDescent="0.25">
      <c r="A86" s="44" t="s">
        <v>49</v>
      </c>
      <c r="B86" s="59" t="s">
        <v>48</v>
      </c>
      <c r="C86" s="47" t="s">
        <v>113</v>
      </c>
      <c r="D86" s="47" t="s">
        <v>113</v>
      </c>
      <c r="E86" s="47" t="s">
        <v>113</v>
      </c>
      <c r="F86" s="47" t="s">
        <v>113</v>
      </c>
      <c r="G86" s="47" t="s">
        <v>113</v>
      </c>
    </row>
    <row r="87" spans="1:9" x14ac:dyDescent="0.2">
      <c r="A87" s="106" t="s">
        <v>7</v>
      </c>
      <c r="B87" s="56">
        <v>38524</v>
      </c>
      <c r="C87" s="147">
        <v>0.21886</v>
      </c>
      <c r="D87" s="147">
        <v>0.55426299999999995</v>
      </c>
      <c r="E87" s="177">
        <v>1.3379969999999999</v>
      </c>
      <c r="F87" s="147">
        <v>0.39439999999999997</v>
      </c>
      <c r="G87" s="147">
        <v>1.968</v>
      </c>
      <c r="I87" s="65"/>
    </row>
    <row r="88" spans="1:9" x14ac:dyDescent="0.2">
      <c r="A88" s="106" t="s">
        <v>36</v>
      </c>
      <c r="B88" s="56">
        <v>38524</v>
      </c>
      <c r="C88" s="147">
        <v>0.47864099999999998</v>
      </c>
      <c r="D88" s="4">
        <v>1.3912180000000001</v>
      </c>
      <c r="E88" s="178">
        <v>0.77800000000000002</v>
      </c>
      <c r="F88" s="147">
        <v>3.326978</v>
      </c>
      <c r="G88" s="147">
        <v>4.1360000000000001</v>
      </c>
      <c r="I88" s="65"/>
    </row>
    <row r="89" spans="1:9" x14ac:dyDescent="0.2">
      <c r="A89" s="104" t="s">
        <v>104</v>
      </c>
      <c r="B89" s="56">
        <v>38524</v>
      </c>
      <c r="C89" s="288">
        <v>0.26960899999999999</v>
      </c>
      <c r="D89" s="4">
        <v>1.5360039999999999</v>
      </c>
      <c r="E89" s="178">
        <v>0.81234799999999996</v>
      </c>
      <c r="F89" s="147">
        <v>4.8600000000000003</v>
      </c>
      <c r="G89" s="147">
        <v>7.16</v>
      </c>
      <c r="I89" s="65"/>
    </row>
    <row r="90" spans="1:9" x14ac:dyDescent="0.2">
      <c r="A90" s="106" t="s">
        <v>72</v>
      </c>
      <c r="B90" s="56">
        <v>38524</v>
      </c>
      <c r="C90" s="147">
        <v>0.88090000000000002</v>
      </c>
      <c r="D90" s="4">
        <v>1.088792</v>
      </c>
      <c r="E90" s="178">
        <v>11.539163</v>
      </c>
      <c r="F90" s="147">
        <v>0.91524399999999995</v>
      </c>
      <c r="G90" s="147">
        <v>3.6819999999999999</v>
      </c>
      <c r="I90" s="65"/>
    </row>
    <row r="91" spans="1:9" x14ac:dyDescent="0.2">
      <c r="A91" s="106" t="s">
        <v>73</v>
      </c>
      <c r="B91" s="56">
        <v>38524</v>
      </c>
      <c r="C91" s="147" t="s">
        <v>91</v>
      </c>
      <c r="D91" s="147">
        <v>3.2421000000000005E-2</v>
      </c>
      <c r="E91" s="178">
        <v>0.16211500000000001</v>
      </c>
      <c r="F91" s="147">
        <v>0.10723299999999999</v>
      </c>
      <c r="G91" s="147">
        <v>8.5920000000000005</v>
      </c>
      <c r="I91" s="65"/>
    </row>
    <row r="92" spans="1:9" x14ac:dyDescent="0.2">
      <c r="A92" s="106" t="s">
        <v>74</v>
      </c>
      <c r="B92" s="56">
        <v>38524</v>
      </c>
      <c r="C92" s="147" t="s">
        <v>91</v>
      </c>
      <c r="D92" s="147">
        <v>5.8468999999999993E-2</v>
      </c>
      <c r="E92" s="178">
        <v>0.20329199999999997</v>
      </c>
      <c r="F92" s="147">
        <v>0.17660200000000001</v>
      </c>
      <c r="G92" s="147">
        <v>4.5469780000000002</v>
      </c>
      <c r="I92" s="65"/>
    </row>
    <row r="93" spans="1:9" x14ac:dyDescent="0.2">
      <c r="A93" s="106" t="s">
        <v>75</v>
      </c>
      <c r="B93" s="56">
        <v>38524</v>
      </c>
      <c r="C93" s="147" t="s">
        <v>91</v>
      </c>
      <c r="D93" s="147">
        <v>2.1878999999999999E-2</v>
      </c>
      <c r="E93" s="178">
        <v>0.152671</v>
      </c>
      <c r="F93" s="147">
        <v>0.25805</v>
      </c>
      <c r="G93" s="147">
        <v>3.9507340000000002</v>
      </c>
      <c r="I93" s="65"/>
    </row>
    <row r="94" spans="1:9" x14ac:dyDescent="0.2">
      <c r="A94" s="106" t="s">
        <v>76</v>
      </c>
      <c r="B94" s="56">
        <v>38524</v>
      </c>
      <c r="C94" s="147" t="s">
        <v>91</v>
      </c>
      <c r="D94" s="147">
        <v>0.109273</v>
      </c>
      <c r="E94" s="178">
        <v>0.22938199999999997</v>
      </c>
      <c r="F94" s="147">
        <v>0.17122200000000001</v>
      </c>
      <c r="G94" s="147" t="s">
        <v>96</v>
      </c>
      <c r="I94" s="65"/>
    </row>
    <row r="95" spans="1:9" x14ac:dyDescent="0.2">
      <c r="A95" s="106" t="s">
        <v>77</v>
      </c>
      <c r="B95" s="56">
        <v>38524</v>
      </c>
      <c r="C95" s="147" t="s">
        <v>91</v>
      </c>
      <c r="D95" s="147">
        <v>2.1122999999999999E-2</v>
      </c>
      <c r="E95" s="178">
        <v>0.20766099999999998</v>
      </c>
      <c r="F95" s="147">
        <v>0.21779000000000001</v>
      </c>
      <c r="G95" s="147">
        <v>4.0022099999999998</v>
      </c>
      <c r="I95" s="65"/>
    </row>
    <row r="96" spans="1:9" ht="13.5" thickBot="1" x14ac:dyDescent="0.25">
      <c r="A96" s="107" t="s">
        <v>78</v>
      </c>
      <c r="B96" s="102">
        <v>38524</v>
      </c>
      <c r="C96" s="148" t="s">
        <v>91</v>
      </c>
      <c r="D96" s="148">
        <v>7.6184000000000002E-2</v>
      </c>
      <c r="E96" s="286">
        <v>0.37214599999999998</v>
      </c>
      <c r="F96" s="148">
        <v>0.18560099999999999</v>
      </c>
      <c r="G96" s="148">
        <v>5.3446699999999998</v>
      </c>
      <c r="I96" s="65"/>
    </row>
    <row r="97" spans="1:9" x14ac:dyDescent="0.2">
      <c r="A97" s="110"/>
      <c r="B97" s="101"/>
      <c r="C97" s="96"/>
      <c r="D97" s="96"/>
      <c r="E97" s="96"/>
      <c r="F97" s="96"/>
      <c r="G97" s="96"/>
      <c r="I97" s="65"/>
    </row>
    <row r="98" spans="1:9" ht="13.5" thickBot="1" x14ac:dyDescent="0.25"/>
    <row r="99" spans="1:9" x14ac:dyDescent="0.2">
      <c r="A99" s="43"/>
      <c r="B99" s="58"/>
      <c r="C99" s="46" t="s">
        <v>41</v>
      </c>
      <c r="D99" s="46" t="s">
        <v>67</v>
      </c>
      <c r="E99" s="46" t="s">
        <v>38</v>
      </c>
      <c r="F99" s="46" t="s">
        <v>37</v>
      </c>
      <c r="G99" s="76" t="s">
        <v>116</v>
      </c>
    </row>
    <row r="100" spans="1:9" ht="13.5" thickBot="1" x14ac:dyDescent="0.25">
      <c r="A100" s="44" t="s">
        <v>49</v>
      </c>
      <c r="B100" s="59" t="s">
        <v>48</v>
      </c>
      <c r="C100" s="47" t="s">
        <v>113</v>
      </c>
      <c r="D100" s="47" t="s">
        <v>113</v>
      </c>
      <c r="E100" s="47" t="s">
        <v>113</v>
      </c>
      <c r="F100" s="47" t="s">
        <v>113</v>
      </c>
      <c r="G100" s="68" t="s">
        <v>113</v>
      </c>
    </row>
    <row r="101" spans="1:9" x14ac:dyDescent="0.2">
      <c r="A101" s="106" t="s">
        <v>7</v>
      </c>
      <c r="B101" s="56">
        <v>38622</v>
      </c>
      <c r="C101" s="147">
        <v>0.16699999999999998</v>
      </c>
      <c r="D101" s="147">
        <v>0.74</v>
      </c>
      <c r="E101" s="177">
        <v>4.7619999999999996</v>
      </c>
      <c r="F101" s="147">
        <v>0.39200000000000002</v>
      </c>
      <c r="G101" s="285">
        <v>3.323</v>
      </c>
      <c r="I101" s="65"/>
    </row>
    <row r="102" spans="1:9" x14ac:dyDescent="0.2">
      <c r="A102" s="106" t="s">
        <v>36</v>
      </c>
      <c r="B102" s="56">
        <v>38622</v>
      </c>
      <c r="C102" s="147">
        <v>0.35499999999999998</v>
      </c>
      <c r="D102" s="4">
        <v>1.462</v>
      </c>
      <c r="E102" s="178">
        <v>2.0489999999999999</v>
      </c>
      <c r="F102" s="147">
        <v>1.649</v>
      </c>
      <c r="G102" s="285">
        <v>5.3</v>
      </c>
      <c r="I102" s="65"/>
    </row>
    <row r="103" spans="1:9" x14ac:dyDescent="0.2">
      <c r="A103" s="104" t="s">
        <v>104</v>
      </c>
      <c r="B103" s="56">
        <v>38622</v>
      </c>
      <c r="C103" s="147">
        <v>0.31900000000000001</v>
      </c>
      <c r="D103" s="4">
        <v>2.016</v>
      </c>
      <c r="E103" s="178">
        <v>1.014</v>
      </c>
      <c r="F103" s="147">
        <v>3.246</v>
      </c>
      <c r="G103" s="285">
        <v>7.8109999999999999</v>
      </c>
      <c r="I103" s="65"/>
    </row>
    <row r="104" spans="1:9" x14ac:dyDescent="0.2">
      <c r="A104" s="106" t="s">
        <v>72</v>
      </c>
      <c r="B104" s="56">
        <v>38622</v>
      </c>
      <c r="C104" s="288">
        <v>0.45100000000000001</v>
      </c>
      <c r="D104" s="4">
        <v>1.651</v>
      </c>
      <c r="E104" s="178">
        <v>15.372858000000001</v>
      </c>
      <c r="F104" s="147">
        <v>1.145</v>
      </c>
      <c r="G104" s="285">
        <v>2.1120000000000001</v>
      </c>
      <c r="I104" s="65"/>
    </row>
    <row r="105" spans="1:9" x14ac:dyDescent="0.2">
      <c r="A105" s="106" t="s">
        <v>73</v>
      </c>
      <c r="B105" s="56">
        <v>38622</v>
      </c>
      <c r="C105" s="147">
        <v>4.5999999999999999E-2</v>
      </c>
      <c r="D105" s="147">
        <v>0.17100000000000001</v>
      </c>
      <c r="E105" s="178">
        <v>0.29099999999999998</v>
      </c>
      <c r="F105" s="147">
        <v>0.38400000000000001</v>
      </c>
      <c r="G105" s="285">
        <v>8.8680000000000003</v>
      </c>
      <c r="I105" s="65"/>
    </row>
    <row r="106" spans="1:9" x14ac:dyDescent="0.2">
      <c r="A106" s="106" t="s">
        <v>74</v>
      </c>
      <c r="B106" s="56">
        <v>38622</v>
      </c>
      <c r="C106" s="147">
        <v>3.9E-2</v>
      </c>
      <c r="D106" s="147">
        <v>0.06</v>
      </c>
      <c r="E106" s="178">
        <v>0.13</v>
      </c>
      <c r="F106" s="147">
        <v>0.59099999999999997</v>
      </c>
      <c r="G106" s="285">
        <v>6.4219999999999997</v>
      </c>
      <c r="I106" s="65"/>
    </row>
    <row r="107" spans="1:9" x14ac:dyDescent="0.2">
      <c r="A107" s="106" t="s">
        <v>75</v>
      </c>
      <c r="B107" s="56">
        <v>38622</v>
      </c>
      <c r="C107" s="147">
        <v>5.5E-2</v>
      </c>
      <c r="D107" s="147">
        <v>0.14499999999999999</v>
      </c>
      <c r="E107" s="178">
        <v>0.223</v>
      </c>
      <c r="F107" s="147">
        <v>0.70299999999999996</v>
      </c>
      <c r="G107" s="285">
        <v>8.1920000000000002</v>
      </c>
      <c r="I107" s="65"/>
    </row>
    <row r="108" spans="1:9" x14ac:dyDescent="0.2">
      <c r="A108" s="106" t="s">
        <v>76</v>
      </c>
      <c r="B108" s="56">
        <v>38622</v>
      </c>
      <c r="C108" s="147">
        <v>9.0000000000000011E-3</v>
      </c>
      <c r="D108" s="147">
        <v>6.0999999999999999E-2</v>
      </c>
      <c r="E108" s="178">
        <v>0.28899999999999998</v>
      </c>
      <c r="F108" s="147">
        <v>0.83199999999999996</v>
      </c>
      <c r="G108" s="285">
        <v>7.3129999999999997</v>
      </c>
      <c r="I108" s="65"/>
    </row>
    <row r="109" spans="1:9" x14ac:dyDescent="0.2">
      <c r="A109" s="106" t="s">
        <v>77</v>
      </c>
      <c r="B109" s="56">
        <v>38622</v>
      </c>
      <c r="C109" s="147">
        <v>2.3E-2</v>
      </c>
      <c r="D109" s="147">
        <v>0.11</v>
      </c>
      <c r="E109" s="178">
        <v>0.30399999999999999</v>
      </c>
      <c r="F109" s="147">
        <v>0.48499999999999999</v>
      </c>
      <c r="G109" s="285">
        <v>7.8710000000000004</v>
      </c>
      <c r="I109" s="65"/>
    </row>
    <row r="110" spans="1:9" ht="13.5" thickBot="1" x14ac:dyDescent="0.25">
      <c r="A110" s="107" t="s">
        <v>78</v>
      </c>
      <c r="B110" s="102">
        <v>38622</v>
      </c>
      <c r="C110" s="148">
        <v>0.01</v>
      </c>
      <c r="D110" s="148">
        <v>6.0999999999999999E-2</v>
      </c>
      <c r="E110" s="286">
        <v>0.26100000000000001</v>
      </c>
      <c r="F110" s="148">
        <v>0.77800000000000002</v>
      </c>
      <c r="G110" s="287">
        <v>4.1139999999999999</v>
      </c>
      <c r="I110" s="65"/>
    </row>
    <row r="111" spans="1:9" x14ac:dyDescent="0.2">
      <c r="A111" s="65"/>
      <c r="B111" s="101"/>
      <c r="C111" s="65"/>
      <c r="D111" s="65"/>
      <c r="E111" s="65"/>
      <c r="F111" s="65"/>
      <c r="G111" s="65"/>
    </row>
    <row r="112" spans="1:9" ht="13.5" thickBot="1" x14ac:dyDescent="0.25"/>
    <row r="113" spans="1:9" x14ac:dyDescent="0.2">
      <c r="A113" s="43"/>
      <c r="B113" s="58"/>
      <c r="C113" s="46" t="s">
        <v>41</v>
      </c>
      <c r="D113" s="46" t="s">
        <v>67</v>
      </c>
      <c r="E113" s="46" t="s">
        <v>38</v>
      </c>
      <c r="F113" s="46" t="s">
        <v>37</v>
      </c>
      <c r="G113" s="76" t="s">
        <v>116</v>
      </c>
    </row>
    <row r="114" spans="1:9" ht="13.5" thickBot="1" x14ac:dyDescent="0.25">
      <c r="A114" s="44" t="s">
        <v>49</v>
      </c>
      <c r="B114" s="59" t="s">
        <v>48</v>
      </c>
      <c r="C114" s="47" t="s">
        <v>113</v>
      </c>
      <c r="D114" s="47" t="s">
        <v>113</v>
      </c>
      <c r="E114" s="47" t="s">
        <v>113</v>
      </c>
      <c r="F114" s="47" t="s">
        <v>113</v>
      </c>
      <c r="G114" s="68" t="s">
        <v>113</v>
      </c>
    </row>
    <row r="115" spans="1:9" x14ac:dyDescent="0.2">
      <c r="A115" s="106" t="s">
        <v>7</v>
      </c>
      <c r="B115" s="56">
        <v>38729</v>
      </c>
      <c r="C115" s="147">
        <v>0.29800000000000004</v>
      </c>
      <c r="D115" s="147">
        <v>0.83599999999999997</v>
      </c>
      <c r="E115" s="177">
        <v>8.2629999999999999</v>
      </c>
      <c r="F115" s="147">
        <v>0.55000000000000004</v>
      </c>
      <c r="G115" s="285">
        <v>2.661</v>
      </c>
      <c r="I115" s="126"/>
    </row>
    <row r="116" spans="1:9" x14ac:dyDescent="0.2">
      <c r="A116" s="106" t="s">
        <v>36</v>
      </c>
      <c r="B116" s="56">
        <v>38729</v>
      </c>
      <c r="C116" s="147">
        <v>1.554</v>
      </c>
      <c r="D116" s="147">
        <v>1.6910000000000001</v>
      </c>
      <c r="E116" s="178">
        <v>4.5495999999999999</v>
      </c>
      <c r="F116" s="147">
        <v>5.1870000000000003</v>
      </c>
      <c r="G116" s="285">
        <v>9.9629999999999992</v>
      </c>
      <c r="I116" s="127"/>
    </row>
    <row r="117" spans="1:9" x14ac:dyDescent="0.2">
      <c r="A117" s="104" t="s">
        <v>104</v>
      </c>
      <c r="B117" s="56">
        <v>38729</v>
      </c>
      <c r="C117" s="147">
        <v>1.8</v>
      </c>
      <c r="D117" s="147">
        <v>1.96</v>
      </c>
      <c r="E117" s="178">
        <v>0.90500000000000003</v>
      </c>
      <c r="F117" s="147">
        <v>6.9160000000000004</v>
      </c>
      <c r="G117" s="285">
        <v>11.268000000000001</v>
      </c>
      <c r="I117" s="65"/>
    </row>
    <row r="118" spans="1:9" x14ac:dyDescent="0.2">
      <c r="A118" s="106" t="s">
        <v>72</v>
      </c>
      <c r="B118" s="56">
        <v>38729</v>
      </c>
      <c r="C118" s="288">
        <v>1.744</v>
      </c>
      <c r="D118" s="147">
        <v>1.7709999999999999</v>
      </c>
      <c r="E118" s="178">
        <v>12.393000000000001</v>
      </c>
      <c r="F118" s="147">
        <v>5.3159999999999998</v>
      </c>
      <c r="G118" s="285">
        <v>8.8450000000000006</v>
      </c>
      <c r="I118" s="65"/>
    </row>
    <row r="119" spans="1:9" x14ac:dyDescent="0.2">
      <c r="A119" s="106" t="s">
        <v>73</v>
      </c>
      <c r="B119" s="56">
        <v>38729</v>
      </c>
      <c r="C119" s="147">
        <v>3.5000000000000003E-2</v>
      </c>
      <c r="D119" s="147">
        <v>0.20899999999999999</v>
      </c>
      <c r="E119" s="178">
        <v>0.20100000000000001</v>
      </c>
      <c r="F119" s="147">
        <v>0.69099999999999995</v>
      </c>
      <c r="G119" s="285">
        <v>4.5419999999999998</v>
      </c>
      <c r="I119" s="65"/>
    </row>
    <row r="120" spans="1:9" x14ac:dyDescent="0.2">
      <c r="A120" s="106" t="s">
        <v>74</v>
      </c>
      <c r="B120" s="56">
        <v>38729</v>
      </c>
      <c r="C120" s="147">
        <v>3.6000000000000004E-2</v>
      </c>
      <c r="D120" s="147">
        <v>0.21</v>
      </c>
      <c r="E120" s="178">
        <v>0.29699999999999999</v>
      </c>
      <c r="F120" s="147">
        <v>0.70299999999999996</v>
      </c>
      <c r="G120" s="285">
        <v>3.33</v>
      </c>
      <c r="I120" s="65"/>
    </row>
    <row r="121" spans="1:9" x14ac:dyDescent="0.2">
      <c r="A121" s="106" t="s">
        <v>75</v>
      </c>
      <c r="B121" s="56">
        <v>38729</v>
      </c>
      <c r="C121" s="147">
        <v>3.1E-2</v>
      </c>
      <c r="D121" s="147">
        <v>0.216</v>
      </c>
      <c r="E121" s="178">
        <v>0.32100000000000001</v>
      </c>
      <c r="F121" s="147">
        <v>0.61</v>
      </c>
      <c r="G121" s="285">
        <v>5.1749999999999998</v>
      </c>
      <c r="I121" s="65"/>
    </row>
    <row r="122" spans="1:9" x14ac:dyDescent="0.2">
      <c r="A122" s="106" t="s">
        <v>76</v>
      </c>
      <c r="B122" s="56">
        <v>38729</v>
      </c>
      <c r="C122" s="147">
        <v>3.7999999999999992E-2</v>
      </c>
      <c r="D122" s="147">
        <v>0.20699999999999999</v>
      </c>
      <c r="E122" s="178">
        <v>0.251</v>
      </c>
      <c r="F122" s="147">
        <v>0.63500000000000001</v>
      </c>
      <c r="G122" s="285">
        <v>6.7060000000000004</v>
      </c>
      <c r="I122" s="65"/>
    </row>
    <row r="123" spans="1:9" x14ac:dyDescent="0.2">
      <c r="A123" s="106" t="s">
        <v>77</v>
      </c>
      <c r="B123" s="56">
        <v>38729</v>
      </c>
      <c r="C123" s="147">
        <v>3.8999999999999993E-2</v>
      </c>
      <c r="D123" s="147">
        <v>0.185</v>
      </c>
      <c r="E123" s="178">
        <v>0.191</v>
      </c>
      <c r="F123" s="147">
        <v>0.66100000000000003</v>
      </c>
      <c r="G123" s="285">
        <v>5.7489999999999997</v>
      </c>
      <c r="I123" s="65"/>
    </row>
    <row r="124" spans="1:9" ht="13.5" thickBot="1" x14ac:dyDescent="0.25">
      <c r="A124" s="107" t="s">
        <v>78</v>
      </c>
      <c r="B124" s="102">
        <v>38729</v>
      </c>
      <c r="C124" s="148">
        <v>4.2999999999999997E-2</v>
      </c>
      <c r="D124" s="148">
        <v>0.187</v>
      </c>
      <c r="E124" s="286">
        <v>0.22</v>
      </c>
      <c r="F124" s="148">
        <v>0.78</v>
      </c>
      <c r="G124" s="287">
        <v>2.9169999999999998</v>
      </c>
      <c r="I124" s="65"/>
    </row>
    <row r="126" spans="1:9" ht="13.5" thickBot="1" x14ac:dyDescent="0.25">
      <c r="D126" s="129"/>
    </row>
    <row r="127" spans="1:9" x14ac:dyDescent="0.2">
      <c r="A127" s="43"/>
      <c r="B127" s="58"/>
      <c r="C127" s="46" t="s">
        <v>41</v>
      </c>
      <c r="D127" s="46" t="s">
        <v>67</v>
      </c>
      <c r="E127" s="46" t="s">
        <v>38</v>
      </c>
      <c r="F127" s="46" t="s">
        <v>37</v>
      </c>
      <c r="G127" s="76" t="s">
        <v>116</v>
      </c>
    </row>
    <row r="128" spans="1:9" ht="13.5" thickBot="1" x14ac:dyDescent="0.25">
      <c r="A128" s="44" t="s">
        <v>49</v>
      </c>
      <c r="B128" s="59" t="s">
        <v>48</v>
      </c>
      <c r="C128" s="47" t="s">
        <v>113</v>
      </c>
      <c r="D128" s="47" t="s">
        <v>113</v>
      </c>
      <c r="E128" s="47" t="s">
        <v>113</v>
      </c>
      <c r="F128" s="47" t="s">
        <v>113</v>
      </c>
      <c r="G128" s="68" t="s">
        <v>113</v>
      </c>
    </row>
    <row r="129" spans="1:11" x14ac:dyDescent="0.2">
      <c r="A129" s="106" t="s">
        <v>7</v>
      </c>
      <c r="B129" s="56">
        <v>38824</v>
      </c>
      <c r="C129" s="147">
        <v>0.82899999999999996</v>
      </c>
      <c r="D129" s="147">
        <v>1.1839999999999999</v>
      </c>
      <c r="E129" s="177">
        <v>5.6790000000000003</v>
      </c>
      <c r="F129" s="147">
        <v>2.2959999999999998</v>
      </c>
      <c r="G129" s="100">
        <v>6.6440000000000001</v>
      </c>
      <c r="I129" s="65"/>
    </row>
    <row r="130" spans="1:11" x14ac:dyDescent="0.2">
      <c r="A130" s="106" t="s">
        <v>36</v>
      </c>
      <c r="B130" s="56">
        <v>38824</v>
      </c>
      <c r="C130" s="147">
        <v>0.56000000000000005</v>
      </c>
      <c r="D130" s="147">
        <v>1.5329999999999999</v>
      </c>
      <c r="E130" s="178">
        <v>2.5910000000000002</v>
      </c>
      <c r="F130" s="147">
        <v>1.101</v>
      </c>
      <c r="G130" s="100">
        <v>6.4649999999999999</v>
      </c>
      <c r="I130" s="65"/>
    </row>
    <row r="131" spans="1:11" x14ac:dyDescent="0.2">
      <c r="A131" s="104" t="s">
        <v>104</v>
      </c>
      <c r="B131" s="56">
        <v>38824</v>
      </c>
      <c r="C131" s="147">
        <v>0.98699999999999999</v>
      </c>
      <c r="D131" s="147">
        <v>1.8169999999999999</v>
      </c>
      <c r="E131" s="178" t="s">
        <v>118</v>
      </c>
      <c r="F131" s="147">
        <v>3.7040000000000002</v>
      </c>
      <c r="G131" s="100" t="s">
        <v>117</v>
      </c>
      <c r="I131" s="65"/>
    </row>
    <row r="132" spans="1:11" x14ac:dyDescent="0.2">
      <c r="A132" s="106" t="s">
        <v>72</v>
      </c>
      <c r="B132" s="101">
        <v>38825</v>
      </c>
      <c r="C132" s="147">
        <v>0.871</v>
      </c>
      <c r="D132" s="147">
        <v>1.899</v>
      </c>
      <c r="E132" s="178">
        <v>6.0579999999999998</v>
      </c>
      <c r="F132" s="147">
        <v>1.83</v>
      </c>
      <c r="G132" s="100">
        <v>7.1539999999999999</v>
      </c>
      <c r="I132" s="65"/>
    </row>
    <row r="133" spans="1:11" x14ac:dyDescent="0.2">
      <c r="A133" s="106" t="s">
        <v>73</v>
      </c>
      <c r="B133" s="101">
        <v>38825</v>
      </c>
      <c r="C133" s="147">
        <v>8.9999999999999993E-3</v>
      </c>
      <c r="D133" s="147">
        <v>6.7000000000000004E-2</v>
      </c>
      <c r="E133" s="178">
        <v>0.55900000000000005</v>
      </c>
      <c r="F133" s="147">
        <v>1.1719999999999999</v>
      </c>
      <c r="G133" s="100">
        <v>9.1359999999999992</v>
      </c>
      <c r="I133" s="65"/>
    </row>
    <row r="134" spans="1:11" x14ac:dyDescent="0.2">
      <c r="A134" s="106" t="s">
        <v>74</v>
      </c>
      <c r="B134" s="101">
        <v>38825</v>
      </c>
      <c r="C134" s="147">
        <v>8.9999999999999993E-3</v>
      </c>
      <c r="D134" s="147">
        <v>6.7000000000000004E-2</v>
      </c>
      <c r="E134" s="178">
        <v>0.76200000000000001</v>
      </c>
      <c r="F134" s="147">
        <v>1.044</v>
      </c>
      <c r="G134" s="100">
        <v>8.3369999999999997</v>
      </c>
      <c r="I134" s="65"/>
    </row>
    <row r="135" spans="1:11" x14ac:dyDescent="0.2">
      <c r="A135" s="106" t="s">
        <v>75</v>
      </c>
      <c r="B135" s="101">
        <v>38825</v>
      </c>
      <c r="C135" s="147">
        <v>7.0000000000000001E-3</v>
      </c>
      <c r="D135" s="147">
        <v>7.2999999999999995E-2</v>
      </c>
      <c r="E135" s="178">
        <v>0.41199999999999998</v>
      </c>
      <c r="F135" s="147">
        <v>1.01</v>
      </c>
      <c r="G135" s="100">
        <v>6.7389999999999999</v>
      </c>
      <c r="I135" s="65"/>
    </row>
    <row r="136" spans="1:11" x14ac:dyDescent="0.2">
      <c r="A136" s="106" t="s">
        <v>76</v>
      </c>
      <c r="B136" s="101">
        <v>38825</v>
      </c>
      <c r="C136" s="147">
        <v>7.0000000000000001E-3</v>
      </c>
      <c r="D136" s="147">
        <v>6.8000000000000005E-2</v>
      </c>
      <c r="E136" s="178">
        <v>0.34499999999999997</v>
      </c>
      <c r="F136" s="147">
        <v>0.96</v>
      </c>
      <c r="G136" s="100">
        <v>5.8419999999999996</v>
      </c>
      <c r="I136" s="65"/>
    </row>
    <row r="137" spans="1:11" x14ac:dyDescent="0.2">
      <c r="A137" s="106" t="s">
        <v>77</v>
      </c>
      <c r="B137" s="101">
        <v>38825</v>
      </c>
      <c r="C137" s="147">
        <v>0.01</v>
      </c>
      <c r="D137" s="147">
        <v>7.2999999999999995E-2</v>
      </c>
      <c r="E137" s="178">
        <v>0.32300000000000001</v>
      </c>
      <c r="F137" s="147">
        <v>0.1</v>
      </c>
      <c r="G137" s="100">
        <v>5.2990000000000004</v>
      </c>
      <c r="I137" s="65"/>
    </row>
    <row r="138" spans="1:11" ht="13.5" thickBot="1" x14ac:dyDescent="0.25">
      <c r="A138" s="107" t="s">
        <v>78</v>
      </c>
      <c r="B138" s="102">
        <v>38825</v>
      </c>
      <c r="C138" s="148">
        <v>5.0000000000000001E-3</v>
      </c>
      <c r="D138" s="148">
        <v>7.3999999999999996E-2</v>
      </c>
      <c r="E138" s="286">
        <v>0.46300000000000002</v>
      </c>
      <c r="F138" s="148">
        <v>1.05</v>
      </c>
      <c r="G138" s="103">
        <v>6.9630000000000001</v>
      </c>
      <c r="I138" s="65"/>
    </row>
    <row r="139" spans="1:11" x14ac:dyDescent="0.2">
      <c r="C139" s="65"/>
      <c r="D139" s="65"/>
      <c r="E139" s="65"/>
      <c r="F139" s="65"/>
      <c r="G139" s="65"/>
    </row>
    <row r="140" spans="1:11" ht="13.5" thickBot="1" x14ac:dyDescent="0.25"/>
    <row r="141" spans="1:11" x14ac:dyDescent="0.2">
      <c r="A141" s="43"/>
      <c r="B141" s="58"/>
      <c r="C141" s="46" t="s">
        <v>41</v>
      </c>
      <c r="D141" s="46" t="s">
        <v>67</v>
      </c>
      <c r="E141" s="46" t="s">
        <v>38</v>
      </c>
      <c r="F141" s="46" t="s">
        <v>37</v>
      </c>
      <c r="G141" s="76" t="s">
        <v>119</v>
      </c>
    </row>
    <row r="142" spans="1:11" ht="13.5" thickBot="1" x14ac:dyDescent="0.25">
      <c r="A142" s="44" t="s">
        <v>49</v>
      </c>
      <c r="B142" s="59" t="s">
        <v>48</v>
      </c>
      <c r="C142" s="47" t="s">
        <v>113</v>
      </c>
      <c r="D142" s="47" t="s">
        <v>113</v>
      </c>
      <c r="E142" s="47" t="s">
        <v>113</v>
      </c>
      <c r="F142" s="47" t="s">
        <v>113</v>
      </c>
      <c r="G142" s="68" t="s">
        <v>113</v>
      </c>
    </row>
    <row r="143" spans="1:11" x14ac:dyDescent="0.2">
      <c r="A143" s="106" t="s">
        <v>7</v>
      </c>
      <c r="B143" s="101">
        <v>38917</v>
      </c>
      <c r="C143" s="147">
        <v>0.32500000000000001</v>
      </c>
      <c r="D143" s="147">
        <v>0.61599999999999999</v>
      </c>
      <c r="E143" s="177">
        <v>4.7075089999999999</v>
      </c>
      <c r="F143" s="147">
        <v>0.42925099999999999</v>
      </c>
      <c r="G143" s="100">
        <v>5.8380000000000001</v>
      </c>
      <c r="J143" s="147"/>
      <c r="K143" s="147"/>
    </row>
    <row r="144" spans="1:11" x14ac:dyDescent="0.2">
      <c r="A144" s="106" t="s">
        <v>36</v>
      </c>
      <c r="B144" s="101">
        <v>38917</v>
      </c>
      <c r="C144" s="147">
        <v>0.70099999999999996</v>
      </c>
      <c r="D144" s="147">
        <v>1.206</v>
      </c>
      <c r="E144" s="178">
        <v>3.4002869999999996</v>
      </c>
      <c r="F144" s="147">
        <v>4.0722849999999999</v>
      </c>
      <c r="G144" s="100">
        <v>7.524</v>
      </c>
      <c r="J144" s="147"/>
      <c r="K144" s="147"/>
    </row>
    <row r="145" spans="1:11" x14ac:dyDescent="0.2">
      <c r="A145" s="104" t="s">
        <v>104</v>
      </c>
      <c r="B145" s="101">
        <v>38917</v>
      </c>
      <c r="C145" s="147">
        <v>0.745</v>
      </c>
      <c r="D145" s="147">
        <v>1.6839999999999999</v>
      </c>
      <c r="E145" s="178">
        <v>0.17696300000000001</v>
      </c>
      <c r="F145" s="147">
        <v>6.5439150000000001</v>
      </c>
      <c r="G145" s="100">
        <v>7.53</v>
      </c>
      <c r="J145" s="147"/>
      <c r="K145" s="147"/>
    </row>
    <row r="146" spans="1:11" x14ac:dyDescent="0.2">
      <c r="A146" s="106" t="s">
        <v>72</v>
      </c>
      <c r="B146" s="101">
        <v>38917</v>
      </c>
      <c r="C146" s="147">
        <v>0.89300000000000002</v>
      </c>
      <c r="D146" s="147">
        <v>1.1759999999999999</v>
      </c>
      <c r="E146" s="178">
        <v>18.210802000000001</v>
      </c>
      <c r="F146" s="147">
        <v>0.80500000000000005</v>
      </c>
      <c r="G146" s="100">
        <v>16.184000000000001</v>
      </c>
      <c r="J146" s="147"/>
      <c r="K146" s="147"/>
    </row>
    <row r="147" spans="1:11" x14ac:dyDescent="0.2">
      <c r="A147" s="106" t="s">
        <v>73</v>
      </c>
      <c r="B147" s="101">
        <v>38918</v>
      </c>
      <c r="C147" s="147">
        <v>0.01</v>
      </c>
      <c r="D147" s="147">
        <v>9.4E-2</v>
      </c>
      <c r="E147" s="178">
        <v>1.4643E-2</v>
      </c>
      <c r="F147" s="147">
        <v>1.088592</v>
      </c>
      <c r="G147" s="100">
        <v>3.6139999999999999</v>
      </c>
      <c r="J147" s="147"/>
      <c r="K147" s="147"/>
    </row>
    <row r="148" spans="1:11" x14ac:dyDescent="0.2">
      <c r="A148" s="106" t="s">
        <v>74</v>
      </c>
      <c r="B148" s="101">
        <v>38918</v>
      </c>
      <c r="C148" s="147">
        <v>8.9999999999999993E-3</v>
      </c>
      <c r="D148" s="147">
        <v>8.7999999999999995E-2</v>
      </c>
      <c r="E148" s="178">
        <v>8.1069999999999996E-3</v>
      </c>
      <c r="F148" s="147">
        <v>2.3315000000000001</v>
      </c>
      <c r="G148" s="100">
        <v>3.6259999999999999</v>
      </c>
      <c r="J148" s="147"/>
      <c r="K148" s="147"/>
    </row>
    <row r="149" spans="1:11" x14ac:dyDescent="0.2">
      <c r="A149" s="106" t="s">
        <v>75</v>
      </c>
      <c r="B149" s="101">
        <v>38918</v>
      </c>
      <c r="C149" s="147">
        <v>8.9999999999999993E-3</v>
      </c>
      <c r="D149" s="147">
        <v>9.2999999999999999E-2</v>
      </c>
      <c r="E149" s="178">
        <v>1.0657999999999997E-2</v>
      </c>
      <c r="F149" s="147">
        <v>0.84815700000000005</v>
      </c>
      <c r="G149" s="100">
        <v>3.4540000000000002</v>
      </c>
      <c r="J149" s="147"/>
      <c r="K149" s="147"/>
    </row>
    <row r="150" spans="1:11" x14ac:dyDescent="0.2">
      <c r="A150" s="106" t="s">
        <v>76</v>
      </c>
      <c r="B150" s="101">
        <v>38918</v>
      </c>
      <c r="C150" s="147">
        <v>8.9999999999999993E-3</v>
      </c>
      <c r="D150" s="147">
        <v>8.6999999999999994E-2</v>
      </c>
      <c r="E150" s="178">
        <v>1.218E-2</v>
      </c>
      <c r="F150" s="147">
        <v>1.7634909999999999</v>
      </c>
      <c r="G150" s="100">
        <v>3.504</v>
      </c>
      <c r="J150" s="147"/>
      <c r="K150" s="147"/>
    </row>
    <row r="151" spans="1:11" x14ac:dyDescent="0.2">
      <c r="A151" s="106" t="s">
        <v>77</v>
      </c>
      <c r="B151" s="101">
        <v>38918</v>
      </c>
      <c r="C151" s="147">
        <v>8.9999999999999993E-3</v>
      </c>
      <c r="D151" s="147">
        <v>8.4000000000000005E-2</v>
      </c>
      <c r="E151" s="178">
        <v>4.5880000000000018E-3</v>
      </c>
      <c r="F151" s="147">
        <v>0.94686700000000001</v>
      </c>
      <c r="G151" s="100">
        <v>3.1659999999999999</v>
      </c>
      <c r="J151" s="147"/>
      <c r="K151" s="147"/>
    </row>
    <row r="152" spans="1:11" ht="13.5" thickBot="1" x14ac:dyDescent="0.25">
      <c r="A152" s="107" t="s">
        <v>78</v>
      </c>
      <c r="B152" s="102">
        <v>38918</v>
      </c>
      <c r="C152" s="148">
        <v>1.7999999999999999E-2</v>
      </c>
      <c r="D152" s="148">
        <v>0.12</v>
      </c>
      <c r="E152" s="286">
        <v>1.6279999999999999E-2</v>
      </c>
      <c r="F152" s="148">
        <v>3.3712029999999999</v>
      </c>
      <c r="G152" s="103">
        <v>3.6739999999999999</v>
      </c>
      <c r="J152" s="147"/>
      <c r="K152" s="147"/>
    </row>
    <row r="154" spans="1:11" ht="13.5" thickBot="1" x14ac:dyDescent="0.25"/>
    <row r="155" spans="1:11" x14ac:dyDescent="0.2">
      <c r="A155" s="43"/>
      <c r="B155" s="58"/>
      <c r="C155" s="46" t="s">
        <v>41</v>
      </c>
      <c r="D155" s="46" t="s">
        <v>67</v>
      </c>
      <c r="E155" s="46" t="s">
        <v>38</v>
      </c>
      <c r="F155" s="46" t="s">
        <v>37</v>
      </c>
      <c r="G155" s="146" t="s">
        <v>120</v>
      </c>
    </row>
    <row r="156" spans="1:11" ht="13.5" thickBot="1" x14ac:dyDescent="0.25">
      <c r="A156" s="44" t="s">
        <v>49</v>
      </c>
      <c r="B156" s="59" t="s">
        <v>48</v>
      </c>
      <c r="C156" s="47" t="s">
        <v>113</v>
      </c>
      <c r="D156" s="47" t="s">
        <v>113</v>
      </c>
      <c r="E156" s="47" t="s">
        <v>113</v>
      </c>
      <c r="F156" s="47" t="s">
        <v>113</v>
      </c>
      <c r="G156" s="68" t="s">
        <v>113</v>
      </c>
    </row>
    <row r="157" spans="1:11" x14ac:dyDescent="0.2">
      <c r="A157" s="106" t="s">
        <v>7</v>
      </c>
      <c r="B157" s="101">
        <v>39041</v>
      </c>
      <c r="C157" s="147">
        <v>0.16669999999999999</v>
      </c>
      <c r="D157" s="147">
        <v>0.48599999999999999</v>
      </c>
      <c r="E157" s="177">
        <v>8.1669999999999998</v>
      </c>
      <c r="F157" s="147">
        <v>0.35099999999999998</v>
      </c>
      <c r="G157" s="97">
        <v>10.851000000000001</v>
      </c>
      <c r="I157" s="65"/>
    </row>
    <row r="158" spans="1:11" x14ac:dyDescent="0.2">
      <c r="A158" s="106" t="s">
        <v>36</v>
      </c>
      <c r="B158" s="101">
        <v>39041</v>
      </c>
      <c r="C158" s="147">
        <v>0.60599999999999998</v>
      </c>
      <c r="D158" s="147">
        <v>1.5920000000000001</v>
      </c>
      <c r="E158" s="178">
        <v>4.3790000000000004</v>
      </c>
      <c r="F158" s="147">
        <v>3.544</v>
      </c>
      <c r="G158" s="97">
        <v>11.172000000000001</v>
      </c>
      <c r="I158" s="65"/>
    </row>
    <row r="159" spans="1:11" x14ac:dyDescent="0.2">
      <c r="A159" s="106" t="s">
        <v>72</v>
      </c>
      <c r="B159" s="101">
        <v>39041</v>
      </c>
      <c r="C159" s="147">
        <v>1.1539999999999999</v>
      </c>
      <c r="D159" s="147">
        <v>2.2149999999999999</v>
      </c>
      <c r="E159" s="178">
        <v>14.681000000000001</v>
      </c>
      <c r="F159" s="147">
        <v>1.2230000000000001</v>
      </c>
      <c r="G159" s="98">
        <v>19.192</v>
      </c>
      <c r="I159" s="65"/>
    </row>
    <row r="160" spans="1:11" x14ac:dyDescent="0.2">
      <c r="A160" s="106" t="s">
        <v>73</v>
      </c>
      <c r="B160" s="101">
        <v>39041</v>
      </c>
      <c r="C160" s="147">
        <v>6.2E-2</v>
      </c>
      <c r="D160" s="147">
        <v>0.107</v>
      </c>
      <c r="E160" s="178">
        <v>7.8E-2</v>
      </c>
      <c r="F160" s="147">
        <v>2.903</v>
      </c>
      <c r="G160" s="99">
        <v>3.26</v>
      </c>
      <c r="I160" s="65"/>
    </row>
    <row r="161" spans="1:9" x14ac:dyDescent="0.2">
      <c r="A161" s="106" t="s">
        <v>74</v>
      </c>
      <c r="B161" s="101">
        <v>39041</v>
      </c>
      <c r="C161" s="147">
        <v>8.5000000000000006E-2</v>
      </c>
      <c r="D161" s="147">
        <v>0.104</v>
      </c>
      <c r="E161" s="178">
        <v>6.8000000000000005E-2</v>
      </c>
      <c r="F161" s="147">
        <v>1.246</v>
      </c>
      <c r="G161" s="99">
        <v>3.2109999999999999</v>
      </c>
      <c r="I161" s="65"/>
    </row>
    <row r="162" spans="1:9" x14ac:dyDescent="0.2">
      <c r="A162" s="106" t="s">
        <v>75</v>
      </c>
      <c r="B162" s="101">
        <v>39041</v>
      </c>
      <c r="C162" s="147">
        <v>6.6000000000000003E-2</v>
      </c>
      <c r="D162" s="147">
        <v>0.107</v>
      </c>
      <c r="E162" s="178">
        <v>0.156</v>
      </c>
      <c r="F162" s="147">
        <v>0.99299999999999999</v>
      </c>
      <c r="G162" s="99">
        <v>3.2410000000000001</v>
      </c>
      <c r="I162" s="65"/>
    </row>
    <row r="163" spans="1:9" x14ac:dyDescent="0.2">
      <c r="A163" s="106" t="s">
        <v>76</v>
      </c>
      <c r="B163" s="101">
        <v>39041</v>
      </c>
      <c r="C163" s="147">
        <v>7.2999999999999995E-2</v>
      </c>
      <c r="D163" s="147">
        <v>9.8000000000000004E-2</v>
      </c>
      <c r="E163" s="178">
        <v>8.8999999999999996E-2</v>
      </c>
      <c r="F163" s="147">
        <v>1.2170000000000001</v>
      </c>
      <c r="G163" s="99">
        <v>3.0470000000000002</v>
      </c>
      <c r="I163" s="65"/>
    </row>
    <row r="164" spans="1:9" x14ac:dyDescent="0.2">
      <c r="A164" s="106" t="s">
        <v>77</v>
      </c>
      <c r="B164" s="101">
        <v>39041</v>
      </c>
      <c r="C164" s="147">
        <v>7.9000000000000001E-2</v>
      </c>
      <c r="D164" s="147">
        <v>0.10299999999999999</v>
      </c>
      <c r="E164" s="178">
        <v>6.8000000000000005E-2</v>
      </c>
      <c r="F164" s="147">
        <v>1.1299999999999999</v>
      </c>
      <c r="G164" s="99">
        <v>3.3130000000000002</v>
      </c>
      <c r="I164" s="65"/>
    </row>
    <row r="165" spans="1:9" ht="13.5" thickBot="1" x14ac:dyDescent="0.25">
      <c r="A165" s="107" t="s">
        <v>78</v>
      </c>
      <c r="B165" s="102">
        <v>39041</v>
      </c>
      <c r="C165" s="148">
        <v>7.0999999999999994E-2</v>
      </c>
      <c r="D165" s="148">
        <v>9.8000000000000004E-2</v>
      </c>
      <c r="E165" s="286">
        <v>7.3000000000000009E-2</v>
      </c>
      <c r="F165" s="148">
        <v>1.093</v>
      </c>
      <c r="G165" s="175">
        <v>3.113</v>
      </c>
      <c r="I165" s="65"/>
    </row>
    <row r="166" spans="1:9" x14ac:dyDescent="0.2">
      <c r="C166" s="65"/>
      <c r="D166" s="65"/>
      <c r="E166" s="65"/>
      <c r="F166" s="65"/>
      <c r="G166" s="65"/>
    </row>
    <row r="167" spans="1:9" ht="13.5" thickBot="1" x14ac:dyDescent="0.25">
      <c r="G167" s="147"/>
    </row>
    <row r="168" spans="1:9" x14ac:dyDescent="0.2">
      <c r="A168" s="43" t="s">
        <v>121</v>
      </c>
      <c r="B168" s="58"/>
      <c r="C168" s="46" t="s">
        <v>41</v>
      </c>
      <c r="D168" s="46" t="s">
        <v>67</v>
      </c>
      <c r="E168" s="46" t="s">
        <v>38</v>
      </c>
      <c r="F168" s="46" t="s">
        <v>37</v>
      </c>
      <c r="G168" s="49" t="s">
        <v>119</v>
      </c>
    </row>
    <row r="169" spans="1:9" ht="13.5" thickBot="1" x14ac:dyDescent="0.25">
      <c r="A169" s="44" t="s">
        <v>49</v>
      </c>
      <c r="B169" s="59" t="s">
        <v>48</v>
      </c>
      <c r="C169" s="47" t="s">
        <v>113</v>
      </c>
      <c r="D169" s="47" t="s">
        <v>113</v>
      </c>
      <c r="E169" s="47" t="s">
        <v>113</v>
      </c>
      <c r="F169" s="47" t="s">
        <v>113</v>
      </c>
      <c r="G169" s="47" t="s">
        <v>113</v>
      </c>
    </row>
    <row r="170" spans="1:9" x14ac:dyDescent="0.2">
      <c r="A170" s="106" t="s">
        <v>7</v>
      </c>
      <c r="B170" s="101">
        <v>39134</v>
      </c>
      <c r="C170" s="147">
        <v>1.42</v>
      </c>
      <c r="D170" s="147">
        <v>1.6380000000000001</v>
      </c>
      <c r="E170" s="179">
        <v>10.111000000000001</v>
      </c>
      <c r="F170" s="178">
        <v>4.1340000000000003</v>
      </c>
      <c r="G170" s="180">
        <v>17.299499999999998</v>
      </c>
      <c r="H170" s="65"/>
      <c r="I170" s="65"/>
    </row>
    <row r="171" spans="1:9" x14ac:dyDescent="0.2">
      <c r="A171" s="106" t="s">
        <v>36</v>
      </c>
      <c r="B171" s="101">
        <v>39134</v>
      </c>
      <c r="C171" s="147">
        <v>0.64700000000000002</v>
      </c>
      <c r="D171" s="147">
        <v>0.68849999999999989</v>
      </c>
      <c r="E171" s="178">
        <v>3.4790000000000001</v>
      </c>
      <c r="F171" s="178">
        <v>2.9470000000000001</v>
      </c>
      <c r="G171" s="182">
        <v>8.2805</v>
      </c>
      <c r="H171" s="65"/>
      <c r="I171" s="65"/>
    </row>
    <row r="172" spans="1:9" x14ac:dyDescent="0.2">
      <c r="A172" s="106" t="s">
        <v>72</v>
      </c>
      <c r="B172" s="101">
        <v>39134</v>
      </c>
      <c r="C172" s="147">
        <v>0.86</v>
      </c>
      <c r="D172" s="147">
        <v>1.0979999999999999</v>
      </c>
      <c r="E172" s="178">
        <v>5.2990000000000004</v>
      </c>
      <c r="F172" s="178">
        <v>2.9590000000000001</v>
      </c>
      <c r="G172" s="181">
        <v>10.445166666666667</v>
      </c>
      <c r="H172" s="65"/>
      <c r="I172" s="65"/>
    </row>
    <row r="173" spans="1:9" x14ac:dyDescent="0.2">
      <c r="A173" s="106" t="s">
        <v>73</v>
      </c>
      <c r="B173" s="101">
        <v>39134</v>
      </c>
      <c r="C173" s="147">
        <v>0.125</v>
      </c>
      <c r="D173" s="147">
        <v>0.75600000000000001</v>
      </c>
      <c r="E173" s="147">
        <v>0.378</v>
      </c>
      <c r="F173" s="147">
        <v>0.71199999999999997</v>
      </c>
      <c r="G173" s="182">
        <v>6.041666666666667</v>
      </c>
      <c r="H173" s="65"/>
      <c r="I173" s="65"/>
    </row>
    <row r="174" spans="1:9" x14ac:dyDescent="0.2">
      <c r="A174" s="106" t="s">
        <v>74</v>
      </c>
      <c r="B174" s="101">
        <v>39134</v>
      </c>
      <c r="C174" s="147">
        <v>8.6999999999999994E-2</v>
      </c>
      <c r="D174" s="147">
        <v>9.2999999999999999E-2</v>
      </c>
      <c r="E174" s="147">
        <v>6.2E-2</v>
      </c>
      <c r="F174" s="178">
        <v>1.3660000000000001</v>
      </c>
      <c r="G174" s="182">
        <v>3.4948333333333337</v>
      </c>
      <c r="H174" s="65"/>
      <c r="I174" s="65"/>
    </row>
    <row r="175" spans="1:9" x14ac:dyDescent="0.2">
      <c r="A175" s="106" t="s">
        <v>75</v>
      </c>
      <c r="B175" s="101">
        <v>39134</v>
      </c>
      <c r="C175" s="147">
        <v>0.121</v>
      </c>
      <c r="D175" s="147">
        <v>0.58499999999999996</v>
      </c>
      <c r="E175" s="147">
        <v>0.2</v>
      </c>
      <c r="F175" s="147">
        <v>0.29599999999999999</v>
      </c>
      <c r="G175" s="182">
        <v>5.1461666666666668</v>
      </c>
      <c r="H175" s="65"/>
      <c r="I175" s="65"/>
    </row>
    <row r="176" spans="1:9" x14ac:dyDescent="0.2">
      <c r="A176" s="106" t="s">
        <v>76</v>
      </c>
      <c r="B176" s="101">
        <v>39134</v>
      </c>
      <c r="C176" s="147">
        <v>0.10199999999999999</v>
      </c>
      <c r="D176" s="147">
        <v>0.105</v>
      </c>
      <c r="E176" s="147">
        <v>5.8999999999999997E-2</v>
      </c>
      <c r="F176" s="178">
        <v>1.2849999999999999</v>
      </c>
      <c r="G176" s="182">
        <v>3.5468333333333333</v>
      </c>
      <c r="H176" s="65"/>
      <c r="I176" s="65"/>
    </row>
    <row r="177" spans="1:9" x14ac:dyDescent="0.2">
      <c r="A177" s="106" t="s">
        <v>77</v>
      </c>
      <c r="B177" s="101">
        <v>39134</v>
      </c>
      <c r="C177" s="147">
        <v>0.113</v>
      </c>
      <c r="D177" s="147">
        <v>0.27300000000000002</v>
      </c>
      <c r="E177" s="147">
        <v>0.16200000000000001</v>
      </c>
      <c r="F177" s="147">
        <v>0.25700000000000001</v>
      </c>
      <c r="G177" s="182">
        <v>4.2391666666666667</v>
      </c>
      <c r="H177" s="65"/>
      <c r="I177" s="65"/>
    </row>
    <row r="178" spans="1:9" ht="13.5" thickBot="1" x14ac:dyDescent="0.25">
      <c r="A178" s="107" t="s">
        <v>78</v>
      </c>
      <c r="B178" s="102">
        <v>39134</v>
      </c>
      <c r="C178" s="148">
        <v>0.112</v>
      </c>
      <c r="D178" s="148">
        <v>0.11699999999999999</v>
      </c>
      <c r="E178" s="148">
        <v>0.11700000000000001</v>
      </c>
      <c r="F178" s="148">
        <v>0.79700000000000004</v>
      </c>
      <c r="G178" s="183">
        <v>3.5483333333333333</v>
      </c>
      <c r="H178" s="65"/>
      <c r="I178" s="65"/>
    </row>
    <row r="179" spans="1:9" x14ac:dyDescent="0.2">
      <c r="C179" s="65"/>
      <c r="D179" s="65"/>
      <c r="E179" s="65"/>
      <c r="F179" s="65"/>
      <c r="G179" s="65"/>
    </row>
    <row r="180" spans="1:9" ht="13.5" thickBot="1" x14ac:dyDescent="0.25"/>
    <row r="181" spans="1:9" x14ac:dyDescent="0.2">
      <c r="A181" s="43" t="s">
        <v>121</v>
      </c>
      <c r="B181" s="58"/>
      <c r="C181" s="46" t="s">
        <v>41</v>
      </c>
      <c r="D181" s="46" t="s">
        <v>67</v>
      </c>
      <c r="E181" s="46" t="s">
        <v>38</v>
      </c>
      <c r="F181" s="46" t="s">
        <v>37</v>
      </c>
      <c r="G181" s="76" t="s">
        <v>119</v>
      </c>
    </row>
    <row r="182" spans="1:9" ht="13.5" thickBot="1" x14ac:dyDescent="0.25">
      <c r="A182" s="44" t="s">
        <v>49</v>
      </c>
      <c r="B182" s="59" t="s">
        <v>48</v>
      </c>
      <c r="C182" s="47" t="s">
        <v>113</v>
      </c>
      <c r="D182" s="47" t="s">
        <v>113</v>
      </c>
      <c r="E182" s="47" t="s">
        <v>113</v>
      </c>
      <c r="F182" s="47" t="s">
        <v>113</v>
      </c>
      <c r="G182" s="68" t="s">
        <v>113</v>
      </c>
    </row>
    <row r="183" spans="1:9" x14ac:dyDescent="0.2">
      <c r="A183" s="106" t="s">
        <v>7</v>
      </c>
      <c r="B183" s="101">
        <v>39225</v>
      </c>
      <c r="C183" s="147">
        <v>0.158</v>
      </c>
      <c r="D183" s="147">
        <v>0.52500000000000002</v>
      </c>
      <c r="E183" s="177">
        <v>6.07</v>
      </c>
      <c r="F183" s="177">
        <v>1.448</v>
      </c>
      <c r="G183" s="180">
        <v>10.837999999999999</v>
      </c>
      <c r="I183" s="65"/>
    </row>
    <row r="184" spans="1:9" x14ac:dyDescent="0.2">
      <c r="A184" s="106" t="s">
        <v>36</v>
      </c>
      <c r="B184" s="101">
        <v>39225</v>
      </c>
      <c r="C184" s="147">
        <v>0.45300000000000001</v>
      </c>
      <c r="D184" s="147">
        <v>0.86799999999999999</v>
      </c>
      <c r="E184" s="178">
        <v>5.1210000000000004</v>
      </c>
      <c r="F184" s="147">
        <v>0.66600000000000004</v>
      </c>
      <c r="G184" s="167">
        <v>8.7789999999999999</v>
      </c>
      <c r="I184" s="65"/>
    </row>
    <row r="185" spans="1:9" x14ac:dyDescent="0.2">
      <c r="A185" s="104" t="s">
        <v>104</v>
      </c>
      <c r="B185" s="101">
        <v>39225</v>
      </c>
      <c r="C185" s="147">
        <v>0.189</v>
      </c>
      <c r="D185" s="147">
        <v>0.86899999999999999</v>
      </c>
      <c r="E185" s="178">
        <v>2.956</v>
      </c>
      <c r="F185" s="147">
        <v>0.63300000000000001</v>
      </c>
      <c r="G185" s="167">
        <v>6.4729999999999999</v>
      </c>
      <c r="I185" s="65"/>
    </row>
    <row r="186" spans="1:9" x14ac:dyDescent="0.2">
      <c r="A186" s="106" t="s">
        <v>72</v>
      </c>
      <c r="B186" s="101">
        <v>39225</v>
      </c>
      <c r="C186" s="147">
        <v>0.89700000000000002</v>
      </c>
      <c r="D186" s="147">
        <v>1.4119999999999999</v>
      </c>
      <c r="E186" s="179">
        <v>12.789</v>
      </c>
      <c r="F186" s="163">
        <v>1.516</v>
      </c>
      <c r="G186" s="181">
        <v>15.914</v>
      </c>
      <c r="I186" s="65"/>
    </row>
    <row r="187" spans="1:9" x14ac:dyDescent="0.2">
      <c r="A187" s="106" t="s">
        <v>73</v>
      </c>
      <c r="B187" s="101">
        <v>39225</v>
      </c>
      <c r="C187" s="147">
        <v>4.1000000000000002E-2</v>
      </c>
      <c r="D187" s="147">
        <v>0.22500000000000001</v>
      </c>
      <c r="E187" s="147">
        <v>0.114</v>
      </c>
      <c r="F187" s="147">
        <v>0.629</v>
      </c>
      <c r="G187" s="167">
        <v>9.6080000000000005</v>
      </c>
      <c r="I187" s="65"/>
    </row>
    <row r="188" spans="1:9" x14ac:dyDescent="0.2">
      <c r="A188" s="106" t="s">
        <v>74</v>
      </c>
      <c r="B188" s="101">
        <v>39225</v>
      </c>
      <c r="C188" s="147">
        <v>4.7E-2</v>
      </c>
      <c r="D188" s="147">
        <v>0.17</v>
      </c>
      <c r="E188" s="147">
        <v>9.7000000000000003E-2</v>
      </c>
      <c r="F188" s="163">
        <v>1.5580000000000001</v>
      </c>
      <c r="G188" s="181">
        <v>10.347</v>
      </c>
      <c r="I188" s="65"/>
    </row>
    <row r="189" spans="1:9" x14ac:dyDescent="0.2">
      <c r="A189" s="106" t="s">
        <v>75</v>
      </c>
      <c r="B189" s="101">
        <v>39225</v>
      </c>
      <c r="C189" s="147">
        <v>0.06</v>
      </c>
      <c r="D189" s="147">
        <v>0.122</v>
      </c>
      <c r="E189" s="147">
        <v>0.14399999999999999</v>
      </c>
      <c r="F189" s="147">
        <v>0.46600000000000003</v>
      </c>
      <c r="G189" s="167">
        <v>9.3339999999999996</v>
      </c>
      <c r="I189" s="65"/>
    </row>
    <row r="190" spans="1:9" x14ac:dyDescent="0.2">
      <c r="A190" s="106" t="s">
        <v>76</v>
      </c>
      <c r="B190" s="101">
        <v>39225</v>
      </c>
      <c r="C190" s="147">
        <v>4.3999999999999997E-2</v>
      </c>
      <c r="D190" s="147">
        <v>0.129</v>
      </c>
      <c r="E190" s="147">
        <v>0.129</v>
      </c>
      <c r="F190" s="163">
        <v>1.268</v>
      </c>
      <c r="G190" s="167">
        <v>9.6940000000000008</v>
      </c>
      <c r="I190" s="65"/>
    </row>
    <row r="191" spans="1:9" x14ac:dyDescent="0.2">
      <c r="A191" s="106" t="s">
        <v>77</v>
      </c>
      <c r="B191" s="101">
        <v>39225</v>
      </c>
      <c r="C191" s="147">
        <v>3.5000000000000003E-2</v>
      </c>
      <c r="D191" s="147">
        <v>0.12</v>
      </c>
      <c r="E191" s="147">
        <v>0.14599999999999999</v>
      </c>
      <c r="F191" s="147">
        <v>0.32900000000000001</v>
      </c>
      <c r="G191" s="167">
        <v>9.7140000000000004</v>
      </c>
      <c r="I191" s="65"/>
    </row>
    <row r="192" spans="1:9" ht="13.5" thickBot="1" x14ac:dyDescent="0.25">
      <c r="A192" s="107" t="s">
        <v>78</v>
      </c>
      <c r="B192" s="102">
        <v>39225</v>
      </c>
      <c r="C192" s="148">
        <v>4.2000000000000003E-2</v>
      </c>
      <c r="D192" s="148">
        <v>0.11600000000000001</v>
      </c>
      <c r="E192" s="148">
        <v>0.31</v>
      </c>
      <c r="F192" s="165">
        <v>1.29</v>
      </c>
      <c r="G192" s="176">
        <v>9.5229999999999997</v>
      </c>
      <c r="I192" s="65"/>
    </row>
    <row r="193" spans="1:9" x14ac:dyDescent="0.2">
      <c r="B193" s="101"/>
      <c r="C193" s="65"/>
      <c r="D193" s="65"/>
      <c r="E193" s="65"/>
      <c r="F193" s="65"/>
      <c r="G193" s="65"/>
    </row>
    <row r="194" spans="1:9" ht="13.5" thickBot="1" x14ac:dyDescent="0.25"/>
    <row r="195" spans="1:9" x14ac:dyDescent="0.2">
      <c r="A195" s="43" t="s">
        <v>121</v>
      </c>
      <c r="B195" s="58"/>
      <c r="C195" s="46" t="s">
        <v>41</v>
      </c>
      <c r="D195" s="46" t="s">
        <v>67</v>
      </c>
      <c r="E195" s="46" t="s">
        <v>38</v>
      </c>
      <c r="F195" s="46" t="s">
        <v>37</v>
      </c>
      <c r="G195" s="76" t="s">
        <v>119</v>
      </c>
    </row>
    <row r="196" spans="1:9" ht="13.5" thickBot="1" x14ac:dyDescent="0.25">
      <c r="A196" s="44" t="s">
        <v>49</v>
      </c>
      <c r="B196" s="59" t="s">
        <v>48</v>
      </c>
      <c r="C196" s="47" t="s">
        <v>113</v>
      </c>
      <c r="D196" s="47" t="s">
        <v>113</v>
      </c>
      <c r="E196" s="47" t="s">
        <v>113</v>
      </c>
      <c r="F196" s="47" t="s">
        <v>113</v>
      </c>
      <c r="G196" s="68" t="s">
        <v>113</v>
      </c>
    </row>
    <row r="197" spans="1:9" x14ac:dyDescent="0.2">
      <c r="A197" s="106" t="s">
        <v>7</v>
      </c>
      <c r="B197" s="101">
        <v>39322</v>
      </c>
      <c r="C197" s="147">
        <v>0.1</v>
      </c>
      <c r="D197" s="147">
        <v>0.55700000000000005</v>
      </c>
      <c r="E197" s="177">
        <v>4.25</v>
      </c>
      <c r="F197" s="147">
        <v>0.498</v>
      </c>
      <c r="G197" s="167">
        <v>7.0679999999999996</v>
      </c>
      <c r="I197" s="65"/>
    </row>
    <row r="198" spans="1:9" x14ac:dyDescent="0.2">
      <c r="A198" s="106" t="s">
        <v>36</v>
      </c>
      <c r="B198" s="101">
        <v>39322</v>
      </c>
      <c r="C198" s="147">
        <v>0.13900000000000001</v>
      </c>
      <c r="D198" s="147">
        <v>0.80400000000000005</v>
      </c>
      <c r="E198" s="178">
        <v>4.2329999999999997</v>
      </c>
      <c r="F198" s="147">
        <v>0.81099999999999994</v>
      </c>
      <c r="G198" s="181">
        <v>10.239000000000001</v>
      </c>
      <c r="I198" s="65"/>
    </row>
    <row r="199" spans="1:9" x14ac:dyDescent="0.2">
      <c r="A199" s="106" t="s">
        <v>72</v>
      </c>
      <c r="B199" s="101">
        <v>39322</v>
      </c>
      <c r="C199" s="147">
        <v>0.66</v>
      </c>
      <c r="D199" s="147">
        <v>1.25</v>
      </c>
      <c r="E199" s="179">
        <v>15.225</v>
      </c>
      <c r="F199" s="147">
        <v>9.2999999999999999E-2</v>
      </c>
      <c r="G199" s="181">
        <v>24.678000000000001</v>
      </c>
      <c r="I199" s="65"/>
    </row>
    <row r="200" spans="1:9" x14ac:dyDescent="0.2">
      <c r="A200" s="106" t="s">
        <v>73</v>
      </c>
      <c r="B200" s="101">
        <v>39322</v>
      </c>
      <c r="C200" s="147">
        <v>0.11600000000000001</v>
      </c>
      <c r="D200" s="147">
        <v>0.23400000000000001</v>
      </c>
      <c r="E200" s="147">
        <v>4.9000000000000002E-2</v>
      </c>
      <c r="F200" s="163">
        <v>1.9540000000000002</v>
      </c>
      <c r="G200" s="167">
        <v>7.0960000000000001</v>
      </c>
      <c r="I200" s="65"/>
    </row>
    <row r="201" spans="1:9" x14ac:dyDescent="0.2">
      <c r="A201" s="106" t="s">
        <v>74</v>
      </c>
      <c r="B201" s="101">
        <v>39322</v>
      </c>
      <c r="C201" s="147">
        <v>0.14099999999999999</v>
      </c>
      <c r="D201" s="147">
        <v>0.23699999999999999</v>
      </c>
      <c r="E201" s="147">
        <v>3.4000000000000002E-2</v>
      </c>
      <c r="F201" s="163">
        <v>1.9620000000000002</v>
      </c>
      <c r="G201" s="167">
        <v>7.7990000000000004</v>
      </c>
      <c r="I201" s="65"/>
    </row>
    <row r="202" spans="1:9" x14ac:dyDescent="0.2">
      <c r="A202" s="106" t="s">
        <v>75</v>
      </c>
      <c r="B202" s="101">
        <v>39322</v>
      </c>
      <c r="C202" s="147">
        <v>5.8999999999999997E-2</v>
      </c>
      <c r="D202" s="147">
        <v>0.23300000000000001</v>
      </c>
      <c r="E202" s="147">
        <v>8.5000000000000006E-2</v>
      </c>
      <c r="F202" s="163">
        <v>1.8880000000000001</v>
      </c>
      <c r="G202" s="167">
        <v>7.7649999999999997</v>
      </c>
      <c r="I202" s="65"/>
    </row>
    <row r="203" spans="1:9" x14ac:dyDescent="0.2">
      <c r="A203" s="106" t="s">
        <v>76</v>
      </c>
      <c r="B203" s="101">
        <v>39322</v>
      </c>
      <c r="C203" s="147">
        <v>1.9E-2</v>
      </c>
      <c r="D203" s="147">
        <v>0.23</v>
      </c>
      <c r="E203" s="147">
        <v>0.182</v>
      </c>
      <c r="F203" s="163">
        <v>1.8780000000000001</v>
      </c>
      <c r="G203" s="167">
        <v>5.375</v>
      </c>
      <c r="I203" s="65"/>
    </row>
    <row r="204" spans="1:9" x14ac:dyDescent="0.2">
      <c r="A204" s="106" t="s">
        <v>77</v>
      </c>
      <c r="B204" s="101">
        <v>39322</v>
      </c>
      <c r="C204" s="147">
        <v>2.1000000000000001E-2</v>
      </c>
      <c r="D204" s="147">
        <v>0.23400000000000001</v>
      </c>
      <c r="E204" s="147">
        <v>0.14399999999999999</v>
      </c>
      <c r="F204" s="163">
        <v>1.9510000000000001</v>
      </c>
      <c r="G204" s="167">
        <v>5.4580000000000002</v>
      </c>
      <c r="I204" s="65"/>
    </row>
    <row r="205" spans="1:9" ht="13.5" thickBot="1" x14ac:dyDescent="0.25">
      <c r="A205" s="107" t="s">
        <v>78</v>
      </c>
      <c r="B205" s="102">
        <v>39322</v>
      </c>
      <c r="C205" s="148">
        <v>0.13</v>
      </c>
      <c r="D205" s="148">
        <v>0.247</v>
      </c>
      <c r="E205" s="148">
        <v>0.122</v>
      </c>
      <c r="F205" s="165">
        <v>2.085</v>
      </c>
      <c r="G205" s="176">
        <v>7.9450000000000003</v>
      </c>
      <c r="I205" s="65"/>
    </row>
    <row r="206" spans="1:9" x14ac:dyDescent="0.2">
      <c r="B206" s="101"/>
      <c r="C206" s="65"/>
      <c r="D206" s="65"/>
      <c r="E206" s="65"/>
      <c r="F206" s="65"/>
      <c r="G206" s="65"/>
    </row>
    <row r="207" spans="1:9" ht="13.5" thickBot="1" x14ac:dyDescent="0.25"/>
    <row r="208" spans="1:9" x14ac:dyDescent="0.2">
      <c r="A208" s="43" t="s">
        <v>121</v>
      </c>
      <c r="B208" s="58"/>
      <c r="C208" s="46" t="s">
        <v>41</v>
      </c>
      <c r="D208" s="46" t="s">
        <v>67</v>
      </c>
      <c r="E208" s="46" t="s">
        <v>38</v>
      </c>
      <c r="F208" s="46" t="s">
        <v>37</v>
      </c>
      <c r="G208" s="76" t="s">
        <v>119</v>
      </c>
    </row>
    <row r="209" spans="1:9" ht="13.5" thickBot="1" x14ac:dyDescent="0.25">
      <c r="A209" s="44" t="s">
        <v>49</v>
      </c>
      <c r="B209" s="59" t="s">
        <v>48</v>
      </c>
      <c r="C209" s="47" t="s">
        <v>113</v>
      </c>
      <c r="D209" s="47" t="s">
        <v>113</v>
      </c>
      <c r="E209" s="47" t="s">
        <v>113</v>
      </c>
      <c r="F209" s="47" t="s">
        <v>113</v>
      </c>
      <c r="G209" s="68" t="s">
        <v>113</v>
      </c>
    </row>
    <row r="210" spans="1:9" x14ac:dyDescent="0.2">
      <c r="A210" s="106" t="s">
        <v>7</v>
      </c>
      <c r="B210" s="101">
        <v>39400</v>
      </c>
      <c r="C210" s="147">
        <v>0.35599999999999998</v>
      </c>
      <c r="D210" s="147">
        <v>0.35799999999999998</v>
      </c>
      <c r="E210" s="177">
        <v>5.085</v>
      </c>
      <c r="F210" s="147">
        <v>0.82299999999999995</v>
      </c>
      <c r="G210" s="167">
        <v>8.2029999999999994</v>
      </c>
      <c r="I210" s="65"/>
    </row>
    <row r="211" spans="1:9" x14ac:dyDescent="0.2">
      <c r="A211" s="106" t="s">
        <v>36</v>
      </c>
      <c r="B211" s="101">
        <v>39400</v>
      </c>
      <c r="C211" s="147">
        <v>0.91</v>
      </c>
      <c r="D211" s="147">
        <v>1.1439999999999999</v>
      </c>
      <c r="E211" s="178">
        <v>3.1819999999999999</v>
      </c>
      <c r="F211" s="163">
        <v>1.4119999999999999</v>
      </c>
      <c r="G211" s="181">
        <v>10.541</v>
      </c>
      <c r="I211" s="65"/>
    </row>
    <row r="212" spans="1:9" x14ac:dyDescent="0.2">
      <c r="A212" s="104" t="s">
        <v>104</v>
      </c>
      <c r="B212" s="101">
        <v>39400</v>
      </c>
      <c r="C212" s="147">
        <v>0.57899999999999996</v>
      </c>
      <c r="D212" s="147">
        <v>0.69</v>
      </c>
      <c r="E212" s="178">
        <v>1.3120000000000001</v>
      </c>
      <c r="F212" s="163">
        <v>3.44</v>
      </c>
      <c r="G212" s="167">
        <v>5.1260000000000003</v>
      </c>
      <c r="I212" s="65"/>
    </row>
    <row r="213" spans="1:9" x14ac:dyDescent="0.2">
      <c r="A213" s="106" t="s">
        <v>72</v>
      </c>
      <c r="B213" s="101">
        <v>39400</v>
      </c>
      <c r="C213" s="147">
        <v>1.3169999999999999</v>
      </c>
      <c r="D213" s="147">
        <v>1.3660000000000001</v>
      </c>
      <c r="E213" s="178">
        <v>7.7149999999999999</v>
      </c>
      <c r="F213" s="163">
        <v>0.48599999999999999</v>
      </c>
      <c r="G213" s="181">
        <v>18.382000000000001</v>
      </c>
      <c r="I213" s="65"/>
    </row>
    <row r="214" spans="1:9" x14ac:dyDescent="0.2">
      <c r="A214" s="106" t="s">
        <v>73</v>
      </c>
      <c r="B214" s="101">
        <v>39400</v>
      </c>
      <c r="C214" s="147">
        <v>0.04</v>
      </c>
      <c r="D214" s="147">
        <v>4.2000000000000003E-2</v>
      </c>
      <c r="E214" s="147">
        <v>4.3999999999999997E-2</v>
      </c>
      <c r="F214" s="163">
        <v>2.488</v>
      </c>
      <c r="G214" s="167">
        <v>4.9219999999999997</v>
      </c>
      <c r="I214" s="65"/>
    </row>
    <row r="215" spans="1:9" x14ac:dyDescent="0.2">
      <c r="A215" s="106" t="s">
        <v>74</v>
      </c>
      <c r="B215" s="101">
        <v>39400</v>
      </c>
      <c r="C215" s="147">
        <v>2.3E-2</v>
      </c>
      <c r="D215" s="147">
        <v>4.2000000000000003E-2</v>
      </c>
      <c r="E215" s="147">
        <v>4.7E-2</v>
      </c>
      <c r="F215" s="163">
        <v>2.6280000000000001</v>
      </c>
      <c r="G215" s="167">
        <v>5.1459999999999999</v>
      </c>
      <c r="I215" s="65"/>
    </row>
    <row r="216" spans="1:9" x14ac:dyDescent="0.2">
      <c r="A216" s="106" t="s">
        <v>75</v>
      </c>
      <c r="B216" s="101">
        <v>39400</v>
      </c>
      <c r="C216" s="147">
        <v>3.2000000000000001E-2</v>
      </c>
      <c r="D216" s="147">
        <v>3.3000000000000002E-2</v>
      </c>
      <c r="E216" s="147">
        <v>7.6999999999999999E-2</v>
      </c>
      <c r="F216" s="163">
        <v>2.282</v>
      </c>
      <c r="G216" s="167">
        <v>4.1829999999999998</v>
      </c>
      <c r="I216" s="65"/>
    </row>
    <row r="217" spans="1:9" x14ac:dyDescent="0.2">
      <c r="A217" s="106" t="s">
        <v>76</v>
      </c>
      <c r="B217" s="101">
        <v>39400</v>
      </c>
      <c r="C217" s="147">
        <v>2.5999999999999999E-2</v>
      </c>
      <c r="D217" s="147">
        <v>3.3000000000000002E-2</v>
      </c>
      <c r="E217" s="147">
        <v>3.7999999999999999E-2</v>
      </c>
      <c r="F217" s="163">
        <v>2.6269999999999998</v>
      </c>
      <c r="G217" s="167">
        <v>4.1630000000000003</v>
      </c>
      <c r="I217" s="65"/>
    </row>
    <row r="218" spans="1:9" x14ac:dyDescent="0.2">
      <c r="A218" s="106" t="s">
        <v>77</v>
      </c>
      <c r="B218" s="101">
        <v>39400</v>
      </c>
      <c r="C218" s="147">
        <v>1.7999999999999999E-2</v>
      </c>
      <c r="D218" s="147">
        <v>4.2999999999999997E-2</v>
      </c>
      <c r="E218" s="147">
        <v>4.5999999999999999E-2</v>
      </c>
      <c r="F218" s="163">
        <v>2.4119999999999999</v>
      </c>
      <c r="G218" s="167">
        <v>4.8579999999999997</v>
      </c>
      <c r="I218" s="65"/>
    </row>
    <row r="219" spans="1:9" ht="13.5" thickBot="1" x14ac:dyDescent="0.25">
      <c r="A219" s="107" t="s">
        <v>78</v>
      </c>
      <c r="B219" s="102">
        <v>39400</v>
      </c>
      <c r="C219" s="148">
        <v>2.4E-2</v>
      </c>
      <c r="D219" s="148">
        <v>0.03</v>
      </c>
      <c r="E219" s="148">
        <v>2.9000000000000001E-2</v>
      </c>
      <c r="F219" s="165">
        <v>2.552</v>
      </c>
      <c r="G219" s="176">
        <v>3.718</v>
      </c>
      <c r="I219" s="65"/>
    </row>
    <row r="220" spans="1:9" x14ac:dyDescent="0.2">
      <c r="B220" s="101"/>
      <c r="C220" s="65"/>
      <c r="D220" s="65"/>
      <c r="E220" s="65"/>
      <c r="F220" s="65"/>
      <c r="G220" s="65"/>
    </row>
    <row r="221" spans="1:9" ht="13.5" thickBot="1" x14ac:dyDescent="0.25"/>
    <row r="222" spans="1:9" x14ac:dyDescent="0.2">
      <c r="A222" s="43" t="s">
        <v>121</v>
      </c>
      <c r="B222" s="58"/>
      <c r="C222" s="46" t="s">
        <v>41</v>
      </c>
      <c r="D222" s="46" t="s">
        <v>67</v>
      </c>
      <c r="E222" s="46" t="s">
        <v>38</v>
      </c>
      <c r="F222" s="46" t="s">
        <v>37</v>
      </c>
      <c r="G222" s="76" t="s">
        <v>119</v>
      </c>
    </row>
    <row r="223" spans="1:9" ht="13.5" thickBot="1" x14ac:dyDescent="0.25">
      <c r="A223" s="44" t="s">
        <v>49</v>
      </c>
      <c r="B223" s="59" t="s">
        <v>48</v>
      </c>
      <c r="C223" s="47" t="s">
        <v>113</v>
      </c>
      <c r="D223" s="47" t="s">
        <v>113</v>
      </c>
      <c r="E223" s="47" t="s">
        <v>113</v>
      </c>
      <c r="F223" s="47" t="s">
        <v>113</v>
      </c>
      <c r="G223" s="68" t="s">
        <v>113</v>
      </c>
    </row>
    <row r="224" spans="1:9" x14ac:dyDescent="0.2">
      <c r="A224" s="106" t="s">
        <v>7</v>
      </c>
      <c r="B224" s="101">
        <v>39503</v>
      </c>
      <c r="C224" s="147">
        <v>0.77600000000000002</v>
      </c>
      <c r="D224" s="163">
        <v>1.0780000000000001</v>
      </c>
      <c r="E224" s="177">
        <v>8.1460000000000008</v>
      </c>
      <c r="F224" s="163">
        <v>2.36</v>
      </c>
      <c r="G224" s="180">
        <v>12.209</v>
      </c>
      <c r="H224" s="65"/>
      <c r="I224" s="65"/>
    </row>
    <row r="225" spans="1:9" x14ac:dyDescent="0.2">
      <c r="A225" s="106" t="s">
        <v>36</v>
      </c>
      <c r="B225" s="101">
        <v>39503</v>
      </c>
      <c r="C225" s="147">
        <v>0.64400000000000002</v>
      </c>
      <c r="D225" s="163">
        <v>1.234</v>
      </c>
      <c r="E225" s="178">
        <v>6.7130000000000001</v>
      </c>
      <c r="F225" s="163">
        <v>1.893</v>
      </c>
      <c r="G225" s="181">
        <v>10.488</v>
      </c>
      <c r="H225" s="65"/>
      <c r="I225" s="65"/>
    </row>
    <row r="226" spans="1:9" x14ac:dyDescent="0.2">
      <c r="A226" s="104" t="s">
        <v>104</v>
      </c>
      <c r="B226" s="101">
        <v>39503</v>
      </c>
      <c r="C226" s="147">
        <v>0.65700000000000003</v>
      </c>
      <c r="D226" s="163">
        <v>1.2170000000000001</v>
      </c>
      <c r="E226" s="178">
        <v>3.8929999999999998</v>
      </c>
      <c r="F226" s="163">
        <v>3.754</v>
      </c>
      <c r="G226" s="167">
        <v>9.4649999999999999</v>
      </c>
      <c r="H226" s="65"/>
      <c r="I226" s="65"/>
    </row>
    <row r="227" spans="1:9" x14ac:dyDescent="0.2">
      <c r="A227" s="106" t="s">
        <v>72</v>
      </c>
      <c r="B227" s="101">
        <v>39503</v>
      </c>
      <c r="C227" s="147">
        <v>0.86</v>
      </c>
      <c r="D227" s="163">
        <v>1.397</v>
      </c>
      <c r="E227" s="179">
        <v>12.85</v>
      </c>
      <c r="F227" s="163">
        <v>1.3340000000000001</v>
      </c>
      <c r="G227" s="181">
        <v>13.9</v>
      </c>
      <c r="H227" s="65"/>
      <c r="I227" s="65"/>
    </row>
    <row r="228" spans="1:9" x14ac:dyDescent="0.2">
      <c r="A228" s="106" t="s">
        <v>73</v>
      </c>
      <c r="B228" s="101">
        <v>39504</v>
      </c>
      <c r="C228" s="147">
        <v>1.0999999999999999E-2</v>
      </c>
      <c r="D228" s="147">
        <v>0.158</v>
      </c>
      <c r="E228" s="147">
        <v>0.22600000000000001</v>
      </c>
      <c r="F228" s="163">
        <v>1.9410000000000001</v>
      </c>
      <c r="G228" s="167">
        <v>3.673</v>
      </c>
      <c r="I228" s="65"/>
    </row>
    <row r="229" spans="1:9" x14ac:dyDescent="0.2">
      <c r="A229" s="106" t="s">
        <v>74</v>
      </c>
      <c r="B229" s="101">
        <v>39504</v>
      </c>
      <c r="C229" s="147">
        <v>8.0000000000000002E-3</v>
      </c>
      <c r="D229" s="147">
        <v>0.112</v>
      </c>
      <c r="E229" s="147">
        <v>0.187</v>
      </c>
      <c r="F229" s="163">
        <v>2.3190000000000004</v>
      </c>
      <c r="G229" s="167">
        <v>3.5259999999999998</v>
      </c>
      <c r="I229" s="65"/>
    </row>
    <row r="230" spans="1:9" x14ac:dyDescent="0.2">
      <c r="A230" s="106" t="s">
        <v>75</v>
      </c>
      <c r="B230" s="101">
        <v>39504</v>
      </c>
      <c r="C230" s="147">
        <v>1.0999999999999999E-2</v>
      </c>
      <c r="D230" s="147">
        <v>0.11899999999999999</v>
      </c>
      <c r="E230" s="147">
        <v>0.26200000000000001</v>
      </c>
      <c r="F230" s="163">
        <v>1.732</v>
      </c>
      <c r="G230" s="167">
        <v>4.1500000000000004</v>
      </c>
      <c r="I230" s="65"/>
    </row>
    <row r="231" spans="1:9" x14ac:dyDescent="0.2">
      <c r="A231" s="106" t="s">
        <v>76</v>
      </c>
      <c r="B231" s="101">
        <v>39504</v>
      </c>
      <c r="C231" s="147">
        <v>0.01</v>
      </c>
      <c r="D231" s="147">
        <v>8.7999999999999995E-2</v>
      </c>
      <c r="E231" s="147">
        <v>0.22600000000000001</v>
      </c>
      <c r="F231" s="163">
        <v>2.1</v>
      </c>
      <c r="G231" s="167">
        <v>3.6720000000000002</v>
      </c>
      <c r="I231" s="65"/>
    </row>
    <row r="232" spans="1:9" x14ac:dyDescent="0.2">
      <c r="A232" s="106" t="s">
        <v>77</v>
      </c>
      <c r="B232" s="101">
        <v>39504</v>
      </c>
      <c r="C232" s="147">
        <v>1.0999999999999999E-2</v>
      </c>
      <c r="D232" s="147">
        <v>0.122</v>
      </c>
      <c r="E232" s="147">
        <v>0.28799999999999998</v>
      </c>
      <c r="F232" s="163">
        <v>1.946</v>
      </c>
      <c r="G232" s="167">
        <v>3.6949999999999998</v>
      </c>
      <c r="I232" s="65"/>
    </row>
    <row r="233" spans="1:9" ht="13.5" thickBot="1" x14ac:dyDescent="0.25">
      <c r="A233" s="107" t="s">
        <v>78</v>
      </c>
      <c r="B233" s="102">
        <v>39504</v>
      </c>
      <c r="C233" s="148">
        <v>0.01</v>
      </c>
      <c r="D233" s="148">
        <v>9.2999999999999999E-2</v>
      </c>
      <c r="E233" s="148">
        <v>0.192</v>
      </c>
      <c r="F233" s="165">
        <v>2.2120000000000002</v>
      </c>
      <c r="G233" s="176">
        <v>3.36</v>
      </c>
      <c r="I233" s="65"/>
    </row>
    <row r="234" spans="1:9" x14ac:dyDescent="0.2">
      <c r="C234" s="65"/>
      <c r="D234" s="65"/>
      <c r="E234" s="65"/>
      <c r="F234" s="65"/>
      <c r="G234" s="65"/>
    </row>
    <row r="235" spans="1:9" ht="13.5" thickBot="1" x14ac:dyDescent="0.25"/>
    <row r="236" spans="1:9" x14ac:dyDescent="0.2">
      <c r="A236" s="43" t="s">
        <v>121</v>
      </c>
      <c r="B236" s="58"/>
      <c r="C236" s="46" t="s">
        <v>41</v>
      </c>
      <c r="D236" s="46" t="s">
        <v>67</v>
      </c>
      <c r="E236" s="46" t="s">
        <v>38</v>
      </c>
      <c r="F236" s="46" t="s">
        <v>37</v>
      </c>
      <c r="G236" s="76" t="s">
        <v>119</v>
      </c>
    </row>
    <row r="237" spans="1:9" ht="13.5" thickBot="1" x14ac:dyDescent="0.25">
      <c r="A237" s="44" t="s">
        <v>49</v>
      </c>
      <c r="B237" s="59" t="s">
        <v>48</v>
      </c>
      <c r="C237" s="47" t="s">
        <v>113</v>
      </c>
      <c r="D237" s="47" t="s">
        <v>113</v>
      </c>
      <c r="E237" s="47" t="s">
        <v>113</v>
      </c>
      <c r="F237" s="47" t="s">
        <v>113</v>
      </c>
      <c r="G237" s="68" t="s">
        <v>113</v>
      </c>
    </row>
    <row r="238" spans="1:9" x14ac:dyDescent="0.2">
      <c r="A238" s="106" t="s">
        <v>7</v>
      </c>
      <c r="B238" s="101">
        <v>39569</v>
      </c>
      <c r="C238" s="147">
        <v>0.22500000000000001</v>
      </c>
      <c r="D238" s="147">
        <v>0.69699999999999995</v>
      </c>
      <c r="E238" s="177">
        <v>6.5030000000000001</v>
      </c>
      <c r="F238" s="147">
        <v>0.88100000000000001</v>
      </c>
      <c r="G238" s="166">
        <v>7.9039999999999999</v>
      </c>
      <c r="I238" s="65"/>
    </row>
    <row r="239" spans="1:9" x14ac:dyDescent="0.2">
      <c r="A239" s="106" t="s">
        <v>36</v>
      </c>
      <c r="B239" s="101">
        <v>39569</v>
      </c>
      <c r="C239" s="147">
        <v>0.28999999999999998</v>
      </c>
      <c r="D239" s="147">
        <v>0.71099999999999997</v>
      </c>
      <c r="E239" s="178">
        <v>5.0839999999999996</v>
      </c>
      <c r="F239" s="163">
        <v>1.58</v>
      </c>
      <c r="G239" s="167">
        <v>6.1310000000000002</v>
      </c>
      <c r="I239" s="65"/>
    </row>
    <row r="240" spans="1:9" x14ac:dyDescent="0.2">
      <c r="A240" s="104" t="s">
        <v>104</v>
      </c>
      <c r="B240" s="101">
        <v>39569</v>
      </c>
      <c r="C240" s="147">
        <v>0.20899999999999999</v>
      </c>
      <c r="D240" s="147">
        <v>0.79600000000000004</v>
      </c>
      <c r="E240" s="178">
        <v>3.7240000000000002</v>
      </c>
      <c r="F240" s="163">
        <v>1.55</v>
      </c>
      <c r="G240" s="167">
        <v>4.9329999999999998</v>
      </c>
      <c r="I240" s="65"/>
    </row>
    <row r="241" spans="1:9" x14ac:dyDescent="0.2">
      <c r="A241" s="106" t="s">
        <v>72</v>
      </c>
      <c r="B241" s="101">
        <v>39569</v>
      </c>
      <c r="C241" s="147">
        <v>0.749</v>
      </c>
      <c r="D241" s="147">
        <v>1.46</v>
      </c>
      <c r="E241" s="178">
        <v>8.41</v>
      </c>
      <c r="F241" s="147">
        <v>0.26600000000000001</v>
      </c>
      <c r="G241" s="167">
        <v>9.0429999999999993</v>
      </c>
      <c r="I241" s="65"/>
    </row>
    <row r="242" spans="1:9" x14ac:dyDescent="0.2">
      <c r="A242" s="106" t="s">
        <v>73</v>
      </c>
      <c r="B242" s="101">
        <v>39570</v>
      </c>
      <c r="C242" s="147">
        <v>4.1000000000000002E-2</v>
      </c>
      <c r="D242" s="147">
        <v>4.2000000000000003E-2</v>
      </c>
      <c r="E242" s="147">
        <v>0.11799999999999999</v>
      </c>
      <c r="F242" s="163">
        <v>1.671</v>
      </c>
      <c r="G242" s="167">
        <v>3.1709999999999998</v>
      </c>
      <c r="I242" s="65"/>
    </row>
    <row r="243" spans="1:9" x14ac:dyDescent="0.2">
      <c r="A243" s="106" t="s">
        <v>74</v>
      </c>
      <c r="B243" s="101">
        <v>39570</v>
      </c>
      <c r="C243" s="147">
        <v>3.3000000000000002E-2</v>
      </c>
      <c r="D243" s="147">
        <v>0.05</v>
      </c>
      <c r="E243" s="147">
        <v>6.9000000000000006E-2</v>
      </c>
      <c r="F243" s="163">
        <v>1.6580000000000001</v>
      </c>
      <c r="G243" s="167">
        <v>3.3340000000000001</v>
      </c>
      <c r="I243" s="65"/>
    </row>
    <row r="244" spans="1:9" x14ac:dyDescent="0.2">
      <c r="A244" s="106" t="s">
        <v>75</v>
      </c>
      <c r="B244" s="101">
        <v>39570</v>
      </c>
      <c r="C244" s="147">
        <v>2.5999999999999999E-2</v>
      </c>
      <c r="D244" s="147">
        <v>4.7E-2</v>
      </c>
      <c r="E244" s="147">
        <v>0.13400000000000001</v>
      </c>
      <c r="F244" s="163">
        <v>1.284</v>
      </c>
      <c r="G244" s="167">
        <v>3.4159999999999999</v>
      </c>
      <c r="I244" s="65"/>
    </row>
    <row r="245" spans="1:9" x14ac:dyDescent="0.2">
      <c r="A245" s="106" t="s">
        <v>76</v>
      </c>
      <c r="B245" s="101">
        <v>39570</v>
      </c>
      <c r="C245" s="147">
        <v>2.7E-2</v>
      </c>
      <c r="D245" s="147">
        <v>4.8000000000000001E-2</v>
      </c>
      <c r="E245" s="147">
        <v>0.11600000000000001</v>
      </c>
      <c r="F245" s="163">
        <v>1.3320000000000001</v>
      </c>
      <c r="G245" s="167">
        <v>3.4540000000000002</v>
      </c>
      <c r="I245" s="65"/>
    </row>
    <row r="246" spans="1:9" x14ac:dyDescent="0.2">
      <c r="A246" s="106" t="s">
        <v>77</v>
      </c>
      <c r="B246" s="101">
        <v>39570</v>
      </c>
      <c r="C246" s="147">
        <v>0.02</v>
      </c>
      <c r="D246" s="147">
        <v>5.3999999999999999E-2</v>
      </c>
      <c r="E246" s="147">
        <v>0.13800000000000001</v>
      </c>
      <c r="F246" s="163">
        <v>1.254</v>
      </c>
      <c r="G246" s="167">
        <v>3.5</v>
      </c>
      <c r="I246" s="65"/>
    </row>
    <row r="247" spans="1:9" ht="13.5" thickBot="1" x14ac:dyDescent="0.25">
      <c r="A247" s="107" t="s">
        <v>78</v>
      </c>
      <c r="B247" s="102">
        <v>39570</v>
      </c>
      <c r="C247" s="148">
        <v>2.8000000000000001E-2</v>
      </c>
      <c r="D247" s="148">
        <v>5.5E-2</v>
      </c>
      <c r="E247" s="148">
        <v>0.106</v>
      </c>
      <c r="F247" s="165">
        <v>1.3440000000000001</v>
      </c>
      <c r="G247" s="176">
        <v>3.8260000000000001</v>
      </c>
      <c r="I247" s="65"/>
    </row>
    <row r="248" spans="1:9" x14ac:dyDescent="0.2">
      <c r="C248" s="65"/>
      <c r="D248" s="65"/>
      <c r="E248" s="65"/>
      <c r="F248" s="65"/>
      <c r="G248" s="65"/>
    </row>
    <row r="249" spans="1:9" ht="13.5" thickBot="1" x14ac:dyDescent="0.25"/>
    <row r="250" spans="1:9" x14ac:dyDescent="0.2">
      <c r="A250" s="43" t="s">
        <v>121</v>
      </c>
      <c r="B250" s="58"/>
      <c r="C250" s="46" t="s">
        <v>41</v>
      </c>
      <c r="D250" s="46" t="s">
        <v>67</v>
      </c>
      <c r="E250" s="46" t="s">
        <v>38</v>
      </c>
      <c r="F250" s="46" t="s">
        <v>37</v>
      </c>
      <c r="G250" s="146" t="s">
        <v>119</v>
      </c>
    </row>
    <row r="251" spans="1:9" ht="13.5" thickBot="1" x14ac:dyDescent="0.25">
      <c r="A251" s="44" t="s">
        <v>49</v>
      </c>
      <c r="B251" s="59" t="s">
        <v>48</v>
      </c>
      <c r="C251" s="47" t="s">
        <v>113</v>
      </c>
      <c r="D251" s="47" t="s">
        <v>113</v>
      </c>
      <c r="E251" s="47" t="s">
        <v>113</v>
      </c>
      <c r="F251" s="47" t="s">
        <v>113</v>
      </c>
      <c r="G251" s="68" t="s">
        <v>113</v>
      </c>
    </row>
    <row r="252" spans="1:9" x14ac:dyDescent="0.2">
      <c r="A252" s="106" t="s">
        <v>7</v>
      </c>
      <c r="B252" s="101">
        <v>39680</v>
      </c>
      <c r="C252" s="147">
        <v>0.10199999999999999</v>
      </c>
      <c r="D252" s="147">
        <v>0.27100000000000002</v>
      </c>
      <c r="E252" s="163">
        <v>5.4969999999999999</v>
      </c>
      <c r="F252" s="147">
        <v>0.92100000000000004</v>
      </c>
      <c r="G252" s="166">
        <v>5.742</v>
      </c>
      <c r="H252" s="65"/>
    </row>
    <row r="253" spans="1:9" x14ac:dyDescent="0.2">
      <c r="A253" s="106" t="s">
        <v>36</v>
      </c>
      <c r="B253" s="101">
        <v>39680</v>
      </c>
      <c r="C253" s="147">
        <v>0.215</v>
      </c>
      <c r="D253" s="147">
        <v>0.54900000000000004</v>
      </c>
      <c r="E253" s="163">
        <v>6.335</v>
      </c>
      <c r="F253" s="147">
        <v>0.6</v>
      </c>
      <c r="G253" s="167">
        <v>5.8140000000000001</v>
      </c>
      <c r="H253" s="65"/>
    </row>
    <row r="254" spans="1:9" x14ac:dyDescent="0.2">
      <c r="A254" s="106" t="s">
        <v>72</v>
      </c>
      <c r="B254" s="101">
        <v>39680</v>
      </c>
      <c r="C254" s="147">
        <v>0.94199999999999995</v>
      </c>
      <c r="D254" s="163">
        <v>1.4</v>
      </c>
      <c r="E254" s="164">
        <v>16.253</v>
      </c>
      <c r="F254" s="147">
        <v>0.13200000000000001</v>
      </c>
      <c r="G254" s="168">
        <v>15.311999999999999</v>
      </c>
      <c r="H254" s="65"/>
    </row>
    <row r="255" spans="1:9" x14ac:dyDescent="0.2">
      <c r="A255" s="106" t="s">
        <v>73</v>
      </c>
      <c r="B255" s="101">
        <v>39680</v>
      </c>
      <c r="C255" s="147">
        <v>9.5000000000000001E-2</v>
      </c>
      <c r="D255" s="147">
        <v>9.7000000000000003E-2</v>
      </c>
      <c r="E255" s="147">
        <v>2.5999999999999999E-2</v>
      </c>
      <c r="F255" s="163">
        <v>1.984</v>
      </c>
      <c r="G255" s="167">
        <v>3.5739999999999998</v>
      </c>
      <c r="H255" s="65"/>
    </row>
    <row r="256" spans="1:9" x14ac:dyDescent="0.2">
      <c r="A256" s="106" t="s">
        <v>74</v>
      </c>
      <c r="B256" s="101">
        <v>39680</v>
      </c>
      <c r="C256" s="147">
        <v>6.4000000000000001E-2</v>
      </c>
      <c r="D256" s="147">
        <v>7.3999999999999996E-2</v>
      </c>
      <c r="E256" s="147">
        <v>0.04</v>
      </c>
      <c r="F256" s="163">
        <v>3.12</v>
      </c>
      <c r="G256" s="167">
        <v>4.29</v>
      </c>
      <c r="H256" s="65"/>
    </row>
    <row r="257" spans="1:8" x14ac:dyDescent="0.2">
      <c r="A257" s="106" t="s">
        <v>75</v>
      </c>
      <c r="B257" s="101">
        <v>39680</v>
      </c>
      <c r="C257" s="147">
        <v>0.06</v>
      </c>
      <c r="D257" s="147">
        <v>6.5000000000000002E-2</v>
      </c>
      <c r="E257" s="147">
        <v>4.9000000000000002E-2</v>
      </c>
      <c r="F257" s="163">
        <v>2.359</v>
      </c>
      <c r="G257" s="167">
        <v>3.4359999999999999</v>
      </c>
      <c r="H257" s="65"/>
    </row>
    <row r="258" spans="1:8" x14ac:dyDescent="0.2">
      <c r="A258" s="106" t="s">
        <v>76</v>
      </c>
      <c r="B258" s="101">
        <v>39680</v>
      </c>
      <c r="C258" s="147">
        <v>6.4000000000000001E-2</v>
      </c>
      <c r="D258" s="147">
        <v>6.3E-2</v>
      </c>
      <c r="E258" s="147">
        <v>6.8000000000000005E-2</v>
      </c>
      <c r="F258" s="163">
        <v>2.294</v>
      </c>
      <c r="G258" s="167">
        <v>3.3559999999999999</v>
      </c>
      <c r="H258" s="65"/>
    </row>
    <row r="259" spans="1:8" x14ac:dyDescent="0.2">
      <c r="A259" s="106" t="s">
        <v>77</v>
      </c>
      <c r="B259" s="101">
        <v>39680</v>
      </c>
      <c r="C259" s="147">
        <v>6.9000000000000006E-2</v>
      </c>
      <c r="D259" s="147">
        <v>7.0000000000000007E-2</v>
      </c>
      <c r="E259" s="147">
        <v>5.8000000000000003E-2</v>
      </c>
      <c r="F259" s="163">
        <v>2.2109999999999999</v>
      </c>
      <c r="G259" s="167">
        <v>3.4350000000000001</v>
      </c>
      <c r="H259" s="65"/>
    </row>
    <row r="260" spans="1:8" ht="13.5" thickBot="1" x14ac:dyDescent="0.25">
      <c r="A260" s="107" t="s">
        <v>78</v>
      </c>
      <c r="B260" s="102">
        <v>39680</v>
      </c>
      <c r="C260" s="148">
        <v>5.3999999999999999E-2</v>
      </c>
      <c r="D260" s="148">
        <v>5.7000000000000002E-2</v>
      </c>
      <c r="E260" s="148">
        <v>1.7000000000000001E-2</v>
      </c>
      <c r="F260" s="165">
        <v>2.1850000000000001</v>
      </c>
      <c r="G260" s="176">
        <v>3.294</v>
      </c>
      <c r="H260" s="65"/>
    </row>
    <row r="261" spans="1:8" x14ac:dyDescent="0.2">
      <c r="E261" s="65"/>
      <c r="F261" s="65"/>
      <c r="G261" s="65"/>
    </row>
    <row r="262" spans="1:8" ht="13.5" thickBot="1" x14ac:dyDescent="0.25"/>
    <row r="263" spans="1:8" x14ac:dyDescent="0.2">
      <c r="A263" s="43" t="s">
        <v>121</v>
      </c>
      <c r="B263" s="58"/>
      <c r="C263" s="46" t="s">
        <v>41</v>
      </c>
      <c r="D263" s="46" t="s">
        <v>67</v>
      </c>
      <c r="E263" s="46" t="s">
        <v>38</v>
      </c>
      <c r="F263" s="46" t="s">
        <v>37</v>
      </c>
      <c r="G263" s="146" t="s">
        <v>119</v>
      </c>
    </row>
    <row r="264" spans="1:8" ht="13.5" thickBot="1" x14ac:dyDescent="0.25">
      <c r="A264" s="44" t="s">
        <v>49</v>
      </c>
      <c r="B264" s="59" t="s">
        <v>48</v>
      </c>
      <c r="C264" s="47" t="s">
        <v>113</v>
      </c>
      <c r="D264" s="47" t="s">
        <v>113</v>
      </c>
      <c r="E264" s="47" t="s">
        <v>113</v>
      </c>
      <c r="F264" s="47" t="s">
        <v>113</v>
      </c>
      <c r="G264" s="68" t="s">
        <v>113</v>
      </c>
    </row>
    <row r="265" spans="1:8" x14ac:dyDescent="0.2">
      <c r="A265" s="106" t="s">
        <v>7</v>
      </c>
      <c r="B265" s="101">
        <v>39764</v>
      </c>
      <c r="C265" s="147">
        <v>4.4999999999999998E-2</v>
      </c>
      <c r="D265" s="147">
        <v>0.315</v>
      </c>
      <c r="E265" s="163">
        <v>7.1539999999999999</v>
      </c>
      <c r="F265" s="147">
        <v>0.18</v>
      </c>
      <c r="G265" s="166">
        <v>8.7240000000000002</v>
      </c>
      <c r="H265" s="65"/>
    </row>
    <row r="266" spans="1:8" x14ac:dyDescent="0.2">
      <c r="A266" s="106" t="s">
        <v>36</v>
      </c>
      <c r="B266" s="101">
        <v>39764</v>
      </c>
      <c r="C266" s="147">
        <v>0.17499999999999999</v>
      </c>
      <c r="D266" s="147">
        <v>0.36299999999999999</v>
      </c>
      <c r="E266" s="163">
        <v>3.722</v>
      </c>
      <c r="F266" s="147">
        <v>0.36599999999999999</v>
      </c>
      <c r="G266" s="167">
        <v>3.7650000000000001</v>
      </c>
      <c r="H266" s="65"/>
    </row>
    <row r="267" spans="1:8" x14ac:dyDescent="0.2">
      <c r="A267" s="106" t="s">
        <v>72</v>
      </c>
      <c r="B267" s="101">
        <v>39764</v>
      </c>
      <c r="C267" s="147">
        <v>0.96899999999999997</v>
      </c>
      <c r="D267" s="163">
        <v>1.3279999999999998</v>
      </c>
      <c r="E267" s="163">
        <v>9.4700000000000006</v>
      </c>
      <c r="F267" s="147">
        <v>0.27700000000000002</v>
      </c>
      <c r="G267" s="167">
        <v>9.593</v>
      </c>
      <c r="H267" s="65"/>
    </row>
    <row r="268" spans="1:8" x14ac:dyDescent="0.2">
      <c r="A268" s="106" t="s">
        <v>73</v>
      </c>
      <c r="B268" s="101">
        <v>39764</v>
      </c>
      <c r="C268" s="147">
        <v>8.299999999999999E-2</v>
      </c>
      <c r="D268" s="147">
        <v>0.13700000000000001</v>
      </c>
      <c r="E268" s="147">
        <v>8.2000000000000003E-2</v>
      </c>
      <c r="F268" s="163">
        <v>1.8029999999999999</v>
      </c>
      <c r="G268" s="167">
        <v>4.2119999999999997</v>
      </c>
      <c r="H268" s="65"/>
    </row>
    <row r="269" spans="1:8" x14ac:dyDescent="0.2">
      <c r="A269" s="106" t="s">
        <v>74</v>
      </c>
      <c r="B269" s="101">
        <v>39764</v>
      </c>
      <c r="C269" s="147">
        <v>5.9000000000000004E-2</v>
      </c>
      <c r="D269" s="147">
        <v>5.9000000000000004E-2</v>
      </c>
      <c r="E269" s="147">
        <v>9.6000000000000002E-2</v>
      </c>
      <c r="F269" s="163">
        <v>1.5580000000000001</v>
      </c>
      <c r="G269" s="167">
        <v>3.1520000000000001</v>
      </c>
      <c r="H269" s="65"/>
    </row>
    <row r="270" spans="1:8" x14ac:dyDescent="0.2">
      <c r="A270" s="106" t="s">
        <v>75</v>
      </c>
      <c r="B270" s="101">
        <v>39764</v>
      </c>
      <c r="C270" s="147">
        <v>5.6000000000000001E-2</v>
      </c>
      <c r="D270" s="147">
        <v>6.9000000000000006E-2</v>
      </c>
      <c r="E270" s="147">
        <v>8.5999999999999993E-2</v>
      </c>
      <c r="F270" s="163">
        <v>1.4650000000000001</v>
      </c>
      <c r="G270" s="167">
        <v>3.41</v>
      </c>
      <c r="H270" s="65"/>
    </row>
    <row r="271" spans="1:8" x14ac:dyDescent="0.2">
      <c r="A271" s="106" t="s">
        <v>76</v>
      </c>
      <c r="B271" s="101">
        <v>39764</v>
      </c>
      <c r="C271" s="147">
        <v>5.7000000000000002E-2</v>
      </c>
      <c r="D271" s="147">
        <v>5.3000000000000005E-2</v>
      </c>
      <c r="E271" s="147">
        <v>7.5999999999999998E-2</v>
      </c>
      <c r="F271" s="163">
        <v>1.43</v>
      </c>
      <c r="G271" s="167">
        <v>3.2210000000000001</v>
      </c>
      <c r="H271" s="65"/>
    </row>
    <row r="272" spans="1:8" x14ac:dyDescent="0.2">
      <c r="A272" s="106" t="s">
        <v>77</v>
      </c>
      <c r="B272" s="101">
        <v>39764</v>
      </c>
      <c r="C272" s="147">
        <v>5.7000000000000002E-2</v>
      </c>
      <c r="D272" s="147">
        <v>9.0999999999999998E-2</v>
      </c>
      <c r="E272" s="147">
        <v>7.3999999999999996E-2</v>
      </c>
      <c r="F272" s="163">
        <v>1.504</v>
      </c>
      <c r="G272" s="167">
        <v>3.5</v>
      </c>
      <c r="H272" s="65"/>
    </row>
    <row r="273" spans="1:8" ht="13.5" thickBot="1" x14ac:dyDescent="0.25">
      <c r="A273" s="107" t="s">
        <v>78</v>
      </c>
      <c r="B273" s="102">
        <v>39764</v>
      </c>
      <c r="C273" s="148">
        <v>6.3E-2</v>
      </c>
      <c r="D273" s="148">
        <v>6.6000000000000003E-2</v>
      </c>
      <c r="E273" s="148">
        <v>7.0000000000000007E-2</v>
      </c>
      <c r="F273" s="165">
        <v>1.4810000000000001</v>
      </c>
      <c r="G273" s="176">
        <v>3.4820000000000002</v>
      </c>
      <c r="H273" s="65"/>
    </row>
    <row r="274" spans="1:8" x14ac:dyDescent="0.2">
      <c r="C274" s="65"/>
      <c r="D274" s="65"/>
      <c r="E274" s="65"/>
      <c r="F274" s="65"/>
      <c r="G274" s="65"/>
    </row>
    <row r="275" spans="1:8" ht="13.5" thickBot="1" x14ac:dyDescent="0.25"/>
    <row r="276" spans="1:8" x14ac:dyDescent="0.2">
      <c r="A276" s="43" t="s">
        <v>121</v>
      </c>
      <c r="B276" s="58"/>
      <c r="C276" s="46" t="s">
        <v>41</v>
      </c>
      <c r="D276" s="46" t="s">
        <v>67</v>
      </c>
      <c r="E276" s="46" t="s">
        <v>38</v>
      </c>
      <c r="F276" s="46" t="s">
        <v>37</v>
      </c>
      <c r="G276" s="146" t="s">
        <v>119</v>
      </c>
    </row>
    <row r="277" spans="1:8" ht="13.5" thickBot="1" x14ac:dyDescent="0.25">
      <c r="A277" s="44" t="s">
        <v>49</v>
      </c>
      <c r="B277" s="59" t="s">
        <v>48</v>
      </c>
      <c r="C277" s="47" t="s">
        <v>113</v>
      </c>
      <c r="D277" s="47" t="s">
        <v>113</v>
      </c>
      <c r="E277" s="47" t="s">
        <v>113</v>
      </c>
      <c r="F277" s="47" t="s">
        <v>113</v>
      </c>
      <c r="G277" s="68" t="s">
        <v>113</v>
      </c>
    </row>
    <row r="278" spans="1:8" x14ac:dyDescent="0.2">
      <c r="A278" s="106" t="s">
        <v>7</v>
      </c>
      <c r="B278" s="101">
        <v>39861</v>
      </c>
      <c r="C278" s="147">
        <v>0.19869999999999999</v>
      </c>
      <c r="D278" s="147">
        <v>0.46560000000000001</v>
      </c>
      <c r="E278" s="163">
        <v>6.7161999999999997</v>
      </c>
      <c r="F278" s="147">
        <v>0.96382000000000001</v>
      </c>
      <c r="G278" s="166">
        <v>6.4843000000000002</v>
      </c>
      <c r="H278" s="65"/>
    </row>
    <row r="279" spans="1:8" x14ac:dyDescent="0.2">
      <c r="A279" s="106" t="s">
        <v>36</v>
      </c>
      <c r="B279" s="101">
        <v>39861</v>
      </c>
      <c r="C279" s="147">
        <v>0.3574</v>
      </c>
      <c r="D279" s="147">
        <v>0.71020000000000005</v>
      </c>
      <c r="E279" s="163">
        <v>4.8349000000000002</v>
      </c>
      <c r="F279" s="147">
        <v>0.93345999999999996</v>
      </c>
      <c r="G279" s="167">
        <v>5.5663999999999998</v>
      </c>
      <c r="H279" s="65"/>
    </row>
    <row r="280" spans="1:8" x14ac:dyDescent="0.2">
      <c r="A280" s="106" t="s">
        <v>72</v>
      </c>
      <c r="B280" s="101">
        <v>39860</v>
      </c>
      <c r="C280" s="163">
        <v>1.0422</v>
      </c>
      <c r="D280" s="163">
        <v>1.6551</v>
      </c>
      <c r="E280" s="164">
        <v>10.591200000000001</v>
      </c>
      <c r="F280" s="147">
        <v>0.14277000000000001</v>
      </c>
      <c r="G280" s="167">
        <v>9.2875999999999994</v>
      </c>
      <c r="H280" s="65"/>
    </row>
    <row r="281" spans="1:8" x14ac:dyDescent="0.2">
      <c r="A281" s="106" t="s">
        <v>73</v>
      </c>
      <c r="B281" s="101">
        <v>39862</v>
      </c>
      <c r="C281" s="147">
        <v>7.4200000000000002E-2</v>
      </c>
      <c r="D281" s="147">
        <v>6.5600000000000006E-2</v>
      </c>
      <c r="E281" s="147">
        <v>0.28089999999999998</v>
      </c>
      <c r="F281" s="163">
        <v>1.63127</v>
      </c>
      <c r="G281" s="167">
        <v>2.6034999999999999</v>
      </c>
      <c r="H281" s="65"/>
    </row>
    <row r="282" spans="1:8" x14ac:dyDescent="0.2">
      <c r="A282" s="106" t="s">
        <v>74</v>
      </c>
      <c r="B282" s="101">
        <v>39862</v>
      </c>
      <c r="C282" s="147">
        <v>8.8400000000000006E-2</v>
      </c>
      <c r="D282" s="147">
        <v>9.0999999999999998E-2</v>
      </c>
      <c r="E282" s="147">
        <v>0.3261</v>
      </c>
      <c r="F282" s="163">
        <v>1.51908</v>
      </c>
      <c r="G282" s="167">
        <v>2.9409000000000001</v>
      </c>
      <c r="H282" s="65"/>
    </row>
    <row r="283" spans="1:8" x14ac:dyDescent="0.2">
      <c r="A283" s="106" t="s">
        <v>75</v>
      </c>
      <c r="B283" s="101">
        <v>39862</v>
      </c>
      <c r="C283" s="147">
        <v>8.3099999999999993E-2</v>
      </c>
      <c r="D283" s="147">
        <v>9.7000000000000003E-2</v>
      </c>
      <c r="E283" s="147">
        <v>0.51659999999999995</v>
      </c>
      <c r="F283" s="163">
        <v>1.2234</v>
      </c>
      <c r="G283" s="167">
        <v>2.9121999999999999</v>
      </c>
      <c r="H283" s="65"/>
    </row>
    <row r="284" spans="1:8" x14ac:dyDescent="0.2">
      <c r="A284" s="106" t="s">
        <v>76</v>
      </c>
      <c r="B284" s="101">
        <v>39862</v>
      </c>
      <c r="C284" s="147">
        <v>7.6600000000000001E-2</v>
      </c>
      <c r="D284" s="147">
        <v>8.3699999999999997E-2</v>
      </c>
      <c r="E284" s="147">
        <v>0.31580000000000003</v>
      </c>
      <c r="F284" s="163">
        <v>1.34917</v>
      </c>
      <c r="G284" s="167">
        <v>2.4339</v>
      </c>
      <c r="H284" s="65"/>
    </row>
    <row r="285" spans="1:8" x14ac:dyDescent="0.2">
      <c r="A285" s="106" t="s">
        <v>77</v>
      </c>
      <c r="B285" s="101">
        <v>39862</v>
      </c>
      <c r="C285" s="147">
        <v>6.1899999999999997E-2</v>
      </c>
      <c r="D285" s="147">
        <v>5.7200000000000001E-2</v>
      </c>
      <c r="E285" s="147">
        <v>0.33600000000000002</v>
      </c>
      <c r="F285" s="163">
        <v>1.39045</v>
      </c>
      <c r="G285" s="167">
        <v>2.5446</v>
      </c>
      <c r="H285" s="65"/>
    </row>
    <row r="286" spans="1:8" ht="13.5" thickBot="1" x14ac:dyDescent="0.25">
      <c r="A286" s="107" t="s">
        <v>78</v>
      </c>
      <c r="B286" s="102">
        <v>39862</v>
      </c>
      <c r="C286" s="148">
        <v>7.2099999999999997E-2</v>
      </c>
      <c r="D286" s="148">
        <v>7.0300000000000001E-2</v>
      </c>
      <c r="E286" s="148">
        <v>0.31259999999999999</v>
      </c>
      <c r="F286" s="165">
        <v>1.4119699999999999</v>
      </c>
      <c r="G286" s="176">
        <v>2.5314999999999999</v>
      </c>
      <c r="H286" s="65"/>
    </row>
    <row r="287" spans="1:8" x14ac:dyDescent="0.2">
      <c r="C287" s="65"/>
      <c r="D287" s="65"/>
      <c r="E287" s="65"/>
      <c r="F287" s="65"/>
      <c r="G287" s="65"/>
    </row>
    <row r="288" spans="1:8" ht="13.5" thickBot="1" x14ac:dyDescent="0.25"/>
    <row r="289" spans="1:8" x14ac:dyDescent="0.2">
      <c r="A289" s="43" t="s">
        <v>121</v>
      </c>
      <c r="B289" s="58"/>
      <c r="C289" s="46" t="s">
        <v>41</v>
      </c>
      <c r="D289" s="46" t="s">
        <v>67</v>
      </c>
      <c r="E289" s="46" t="s">
        <v>38</v>
      </c>
      <c r="F289" s="46" t="s">
        <v>37</v>
      </c>
      <c r="G289" s="146" t="s">
        <v>119</v>
      </c>
    </row>
    <row r="290" spans="1:8" ht="13.5" thickBot="1" x14ac:dyDescent="0.25">
      <c r="A290" s="44" t="s">
        <v>49</v>
      </c>
      <c r="B290" s="59" t="s">
        <v>48</v>
      </c>
      <c r="C290" s="47" t="s">
        <v>113</v>
      </c>
      <c r="D290" s="47" t="s">
        <v>113</v>
      </c>
      <c r="E290" s="47" t="s">
        <v>113</v>
      </c>
      <c r="F290" s="47" t="s">
        <v>113</v>
      </c>
      <c r="G290" s="68" t="s">
        <v>113</v>
      </c>
    </row>
    <row r="291" spans="1:8" x14ac:dyDescent="0.2">
      <c r="A291" s="106" t="s">
        <v>7</v>
      </c>
      <c r="B291" s="101">
        <v>39966</v>
      </c>
      <c r="C291" s="147">
        <v>0.26400000000000001</v>
      </c>
      <c r="D291" s="147">
        <v>0.34399999999999997</v>
      </c>
      <c r="E291" s="163">
        <v>3.5819999999999999</v>
      </c>
      <c r="F291" s="147">
        <v>0.81299999999999994</v>
      </c>
      <c r="G291" s="166">
        <v>7.4550000000000001</v>
      </c>
      <c r="H291" s="65"/>
    </row>
    <row r="292" spans="1:8" x14ac:dyDescent="0.2">
      <c r="A292" s="106" t="s">
        <v>36</v>
      </c>
      <c r="B292" s="101">
        <v>39966</v>
      </c>
      <c r="C292" s="147">
        <v>0.36099999999999999</v>
      </c>
      <c r="D292" s="147">
        <v>0.501</v>
      </c>
      <c r="E292" s="163">
        <v>3.1379999999999999</v>
      </c>
      <c r="F292" s="147">
        <v>0.432</v>
      </c>
      <c r="G292" s="167">
        <v>7.5739999999999998</v>
      </c>
      <c r="H292" s="65"/>
    </row>
    <row r="293" spans="1:8" x14ac:dyDescent="0.2">
      <c r="A293" s="106" t="s">
        <v>72</v>
      </c>
      <c r="B293" s="101">
        <v>39965</v>
      </c>
      <c r="C293" s="163">
        <v>1.5149999999999999</v>
      </c>
      <c r="D293" s="163">
        <v>1.67</v>
      </c>
      <c r="E293" s="164">
        <v>11.492000000000001</v>
      </c>
      <c r="F293" s="147">
        <v>0.13300000000000001</v>
      </c>
      <c r="G293" s="168">
        <v>12.409000000000001</v>
      </c>
      <c r="H293" s="65"/>
    </row>
    <row r="294" spans="1:8" x14ac:dyDescent="0.2">
      <c r="A294" s="106" t="s">
        <v>73</v>
      </c>
      <c r="B294" s="101">
        <v>39966</v>
      </c>
      <c r="C294" s="147">
        <v>8.1000000000000003E-2</v>
      </c>
      <c r="D294" s="147">
        <v>6.9000000000000006E-2</v>
      </c>
      <c r="E294" s="147">
        <v>4.4999999999999998E-2</v>
      </c>
      <c r="F294" s="163">
        <v>1.5529999999999999</v>
      </c>
      <c r="G294" s="167">
        <v>3.5169999999999999</v>
      </c>
      <c r="H294" s="65"/>
    </row>
    <row r="295" spans="1:8" x14ac:dyDescent="0.2">
      <c r="A295" s="106" t="s">
        <v>74</v>
      </c>
      <c r="B295" s="101">
        <v>39966</v>
      </c>
      <c r="C295" s="147">
        <v>7.9000000000000001E-2</v>
      </c>
      <c r="D295" s="147">
        <v>7.4999999999999997E-2</v>
      </c>
      <c r="E295" s="147">
        <v>1.9E-2</v>
      </c>
      <c r="F295" s="163">
        <v>2.472</v>
      </c>
      <c r="G295" s="167">
        <v>3.637</v>
      </c>
      <c r="H295" s="65"/>
    </row>
    <row r="296" spans="1:8" x14ac:dyDescent="0.2">
      <c r="A296" s="106" t="s">
        <v>75</v>
      </c>
      <c r="B296" s="101">
        <v>39966</v>
      </c>
      <c r="C296" s="147">
        <v>7.5999999999999998E-2</v>
      </c>
      <c r="D296" s="147">
        <v>4.8000000000000001E-2</v>
      </c>
      <c r="E296" s="147">
        <v>0.127</v>
      </c>
      <c r="F296" s="163">
        <v>1.143</v>
      </c>
      <c r="G296" s="167">
        <v>2.34</v>
      </c>
      <c r="H296" s="65"/>
    </row>
    <row r="297" spans="1:8" x14ac:dyDescent="0.2">
      <c r="A297" s="106" t="s">
        <v>76</v>
      </c>
      <c r="B297" s="101">
        <v>39966</v>
      </c>
      <c r="C297" s="147">
        <v>8.5999999999999993E-2</v>
      </c>
      <c r="D297" s="147">
        <v>6.9000000000000006E-2</v>
      </c>
      <c r="E297" s="147">
        <v>2.5000000000000001E-2</v>
      </c>
      <c r="F297" s="163">
        <v>1.2310000000000001</v>
      </c>
      <c r="G297" s="167">
        <v>3.1070000000000002</v>
      </c>
      <c r="H297" s="65"/>
    </row>
    <row r="298" spans="1:8" x14ac:dyDescent="0.2">
      <c r="A298" s="106" t="s">
        <v>77</v>
      </c>
      <c r="B298" s="101">
        <v>39966</v>
      </c>
      <c r="C298" s="147">
        <v>6.9000000000000006E-2</v>
      </c>
      <c r="D298" s="147">
        <v>5.7000000000000002E-2</v>
      </c>
      <c r="E298" s="147">
        <v>6.0999999999999999E-2</v>
      </c>
      <c r="F298" s="163">
        <v>1.038</v>
      </c>
      <c r="G298" s="167">
        <v>3.3690000000000002</v>
      </c>
      <c r="H298" s="65"/>
    </row>
    <row r="299" spans="1:8" ht="13.5" thickBot="1" x14ac:dyDescent="0.25">
      <c r="A299" s="107" t="s">
        <v>78</v>
      </c>
      <c r="B299" s="102">
        <v>39966</v>
      </c>
      <c r="C299" s="148">
        <v>5.0999999999999997E-2</v>
      </c>
      <c r="D299" s="148">
        <v>7.5999999999999998E-2</v>
      </c>
      <c r="E299" s="148">
        <v>2.1999999999999999E-2</v>
      </c>
      <c r="F299" s="165">
        <v>2.419</v>
      </c>
      <c r="G299" s="176">
        <v>3.931</v>
      </c>
      <c r="H299" s="65"/>
    </row>
    <row r="300" spans="1:8" x14ac:dyDescent="0.2">
      <c r="C300" s="65"/>
      <c r="D300" s="65"/>
      <c r="E300" s="65"/>
      <c r="F300" s="65"/>
      <c r="G300" s="65"/>
    </row>
    <row r="301" spans="1:8" ht="13.5" thickBot="1" x14ac:dyDescent="0.25"/>
    <row r="302" spans="1:8" x14ac:dyDescent="0.2">
      <c r="A302" s="43" t="s">
        <v>121</v>
      </c>
      <c r="B302" s="58"/>
      <c r="C302" s="46" t="s">
        <v>41</v>
      </c>
      <c r="D302" s="46" t="s">
        <v>67</v>
      </c>
      <c r="E302" s="46" t="s">
        <v>38</v>
      </c>
      <c r="F302" s="46" t="s">
        <v>37</v>
      </c>
      <c r="G302" s="146" t="s">
        <v>119</v>
      </c>
    </row>
    <row r="303" spans="1:8" ht="13.5" thickBot="1" x14ac:dyDescent="0.25">
      <c r="A303" s="44" t="s">
        <v>49</v>
      </c>
      <c r="B303" s="59" t="s">
        <v>48</v>
      </c>
      <c r="C303" s="47" t="s">
        <v>113</v>
      </c>
      <c r="D303" s="47" t="s">
        <v>113</v>
      </c>
      <c r="E303" s="47" t="s">
        <v>113</v>
      </c>
      <c r="F303" s="47" t="s">
        <v>113</v>
      </c>
      <c r="G303" s="68" t="s">
        <v>113</v>
      </c>
    </row>
    <row r="304" spans="1:8" x14ac:dyDescent="0.2">
      <c r="A304" s="106" t="s">
        <v>7</v>
      </c>
      <c r="B304" s="101">
        <v>40030</v>
      </c>
      <c r="C304" s="147">
        <v>0.248</v>
      </c>
      <c r="D304" s="147">
        <v>0.32090000000000002</v>
      </c>
      <c r="E304" s="163">
        <v>3.8315999999999999</v>
      </c>
      <c r="F304" s="147">
        <v>0.748</v>
      </c>
      <c r="G304" s="166">
        <v>4.4000000000000004</v>
      </c>
      <c r="H304" s="65"/>
    </row>
    <row r="305" spans="1:8" x14ac:dyDescent="0.2">
      <c r="A305" s="106" t="s">
        <v>36</v>
      </c>
      <c r="B305" s="101">
        <v>40030</v>
      </c>
      <c r="C305" s="147">
        <v>0.48399999999999999</v>
      </c>
      <c r="D305" s="147">
        <v>0.52829999999999999</v>
      </c>
      <c r="E305" s="163">
        <v>3.9533999999999998</v>
      </c>
      <c r="F305" s="147">
        <v>0.46899999999999997</v>
      </c>
      <c r="G305" s="167">
        <v>3.7240000000000002</v>
      </c>
      <c r="H305" s="65"/>
    </row>
    <row r="306" spans="1:8" x14ac:dyDescent="0.2">
      <c r="A306" s="106" t="s">
        <v>72</v>
      </c>
      <c r="B306" s="101">
        <v>40028</v>
      </c>
      <c r="C306" s="147">
        <v>0.84399999999999997</v>
      </c>
      <c r="D306" s="147">
        <v>0.86029999999999995</v>
      </c>
      <c r="E306" s="164">
        <v>13.5373</v>
      </c>
      <c r="F306" s="147">
        <v>0.14000000000000001</v>
      </c>
      <c r="G306" s="168">
        <v>14.3942</v>
      </c>
      <c r="H306" s="65"/>
    </row>
    <row r="307" spans="1:8" x14ac:dyDescent="0.2">
      <c r="A307" s="106" t="s">
        <v>73</v>
      </c>
      <c r="B307" s="101">
        <v>40030</v>
      </c>
      <c r="C307" s="147">
        <v>5.6000000000000001E-2</v>
      </c>
      <c r="D307" s="147">
        <v>5.5E-2</v>
      </c>
      <c r="E307" s="147">
        <v>2.1299999999999999E-2</v>
      </c>
      <c r="F307" s="163">
        <v>2.2559999999999998</v>
      </c>
      <c r="G307" s="167">
        <v>2.1720000000000002</v>
      </c>
      <c r="H307" s="65"/>
    </row>
    <row r="308" spans="1:8" x14ac:dyDescent="0.2">
      <c r="A308" s="106" t="s">
        <v>74</v>
      </c>
      <c r="B308" s="101">
        <v>40030</v>
      </c>
      <c r="C308" s="147">
        <v>5.3999999999999999E-2</v>
      </c>
      <c r="D308" s="147">
        <v>6.5699999999999995E-2</v>
      </c>
      <c r="E308" s="147">
        <v>1.5800000000000002E-2</v>
      </c>
      <c r="F308" s="163">
        <v>2.3679999999999999</v>
      </c>
      <c r="G308" s="167">
        <v>2.2435999999999998</v>
      </c>
      <c r="H308" s="65"/>
    </row>
    <row r="309" spans="1:8" x14ac:dyDescent="0.2">
      <c r="A309" s="106" t="s">
        <v>75</v>
      </c>
      <c r="B309" s="101">
        <v>40030</v>
      </c>
      <c r="C309" s="147">
        <v>4.9000000000000002E-2</v>
      </c>
      <c r="D309" s="147">
        <v>5.1400000000000001E-2</v>
      </c>
      <c r="E309" s="147">
        <v>0.04</v>
      </c>
      <c r="F309" s="163">
        <v>2.25</v>
      </c>
      <c r="G309" s="167">
        <v>2.1739999999999999</v>
      </c>
      <c r="H309" s="65"/>
    </row>
    <row r="310" spans="1:8" x14ac:dyDescent="0.2">
      <c r="A310" s="106" t="s">
        <v>76</v>
      </c>
      <c r="B310" s="101">
        <v>40030</v>
      </c>
      <c r="C310" s="147">
        <v>4.4999999999999998E-2</v>
      </c>
      <c r="D310" s="147">
        <v>6.0299999999999999E-2</v>
      </c>
      <c r="E310" s="147">
        <v>2.1000000000000001E-2</v>
      </c>
      <c r="F310" s="163">
        <v>2.6360000000000001</v>
      </c>
      <c r="G310" s="167">
        <v>2.4529999999999998</v>
      </c>
      <c r="H310" s="65"/>
    </row>
    <row r="311" spans="1:8" x14ac:dyDescent="0.2">
      <c r="A311" s="106" t="s">
        <v>77</v>
      </c>
      <c r="B311" s="101">
        <v>40030</v>
      </c>
      <c r="C311" s="147">
        <v>4.3999999999999997E-2</v>
      </c>
      <c r="D311" s="147">
        <v>5.2499999999999998E-2</v>
      </c>
      <c r="E311" s="147">
        <v>3.8600000000000002E-2</v>
      </c>
      <c r="F311" s="163">
        <v>2.2730000000000001</v>
      </c>
      <c r="G311" s="167">
        <v>2.1775000000000002</v>
      </c>
      <c r="H311" s="65"/>
    </row>
    <row r="312" spans="1:8" ht="13.5" thickBot="1" x14ac:dyDescent="0.25">
      <c r="A312" s="107" t="s">
        <v>78</v>
      </c>
      <c r="B312" s="102">
        <v>40030</v>
      </c>
      <c r="C312" s="148">
        <v>5.1999999999999998E-2</v>
      </c>
      <c r="D312" s="148">
        <v>5.1400000000000001E-2</v>
      </c>
      <c r="E312" s="148">
        <v>2.4E-2</v>
      </c>
      <c r="F312" s="165">
        <v>2.258</v>
      </c>
      <c r="G312" s="176">
        <v>2.2210000000000001</v>
      </c>
      <c r="H312" s="65"/>
    </row>
    <row r="313" spans="1:8" x14ac:dyDescent="0.2">
      <c r="C313" s="65"/>
      <c r="D313" s="65"/>
      <c r="E313" s="65"/>
      <c r="F313" s="65"/>
      <c r="G313" s="65"/>
    </row>
    <row r="314" spans="1:8" ht="13.5" thickBot="1" x14ac:dyDescent="0.25"/>
    <row r="315" spans="1:8" x14ac:dyDescent="0.2">
      <c r="A315" s="43" t="s">
        <v>121</v>
      </c>
      <c r="B315" s="58"/>
      <c r="C315" s="46" t="s">
        <v>41</v>
      </c>
      <c r="D315" s="46" t="s">
        <v>67</v>
      </c>
      <c r="E315" s="46" t="s">
        <v>38</v>
      </c>
      <c r="F315" s="46" t="s">
        <v>37</v>
      </c>
      <c r="G315" s="146" t="s">
        <v>119</v>
      </c>
    </row>
    <row r="316" spans="1:8" ht="13.5" thickBot="1" x14ac:dyDescent="0.25">
      <c r="A316" s="44" t="s">
        <v>49</v>
      </c>
      <c r="B316" s="59" t="s">
        <v>48</v>
      </c>
      <c r="C316" s="47" t="s">
        <v>113</v>
      </c>
      <c r="D316" s="47" t="s">
        <v>113</v>
      </c>
      <c r="E316" s="47" t="s">
        <v>113</v>
      </c>
      <c r="F316" s="47" t="s">
        <v>113</v>
      </c>
      <c r="G316" s="68" t="s">
        <v>113</v>
      </c>
    </row>
    <row r="317" spans="1:8" x14ac:dyDescent="0.2">
      <c r="A317" s="106" t="s">
        <v>7</v>
      </c>
      <c r="B317" s="101">
        <v>40155</v>
      </c>
      <c r="C317" s="147">
        <v>6.9000000000000006E-2</v>
      </c>
      <c r="D317" s="147">
        <v>0.82799999999999996</v>
      </c>
      <c r="E317" s="163">
        <v>8.1760000000000002</v>
      </c>
      <c r="F317" s="147">
        <v>0.51100000000000001</v>
      </c>
      <c r="G317" s="166">
        <v>9.5419999999999998</v>
      </c>
      <c r="H317" s="65"/>
    </row>
    <row r="318" spans="1:8" x14ac:dyDescent="0.2">
      <c r="A318" s="106" t="s">
        <v>36</v>
      </c>
      <c r="B318" s="101">
        <v>40155</v>
      </c>
      <c r="C318" s="147">
        <v>0.16600000000000001</v>
      </c>
      <c r="D318" s="147">
        <v>0.57199999999999995</v>
      </c>
      <c r="E318" s="163">
        <v>7.6349999999999998</v>
      </c>
      <c r="F318" s="163">
        <v>1.3220000000000001</v>
      </c>
      <c r="G318" s="167">
        <v>9.8420000000000005</v>
      </c>
      <c r="H318" s="65"/>
    </row>
    <row r="319" spans="1:8" x14ac:dyDescent="0.2">
      <c r="A319" s="106" t="s">
        <v>72</v>
      </c>
      <c r="B319" s="101">
        <v>40155</v>
      </c>
      <c r="C319" s="163">
        <v>1.054</v>
      </c>
      <c r="D319" s="163">
        <v>1.585</v>
      </c>
      <c r="E319" s="164">
        <v>14.468999999999999</v>
      </c>
      <c r="F319" s="147">
        <v>0.54900000000000004</v>
      </c>
      <c r="G319" s="168">
        <v>15.821999999999999</v>
      </c>
      <c r="H319" s="65"/>
    </row>
    <row r="320" spans="1:8" x14ac:dyDescent="0.2">
      <c r="A320" s="106" t="s">
        <v>73</v>
      </c>
      <c r="B320" s="101">
        <v>40156</v>
      </c>
      <c r="C320" s="147">
        <v>4.02E-2</v>
      </c>
      <c r="D320" s="147">
        <v>4.1000000000000002E-2</v>
      </c>
      <c r="E320" s="147">
        <v>0.2</v>
      </c>
      <c r="F320" s="163">
        <v>1.1717</v>
      </c>
      <c r="G320" s="167">
        <v>3.3239999999999998</v>
      </c>
      <c r="H320" s="65"/>
    </row>
    <row r="321" spans="1:8" x14ac:dyDescent="0.2">
      <c r="A321" s="106" t="s">
        <v>74</v>
      </c>
      <c r="B321" s="101">
        <v>40156</v>
      </c>
      <c r="C321" s="147">
        <v>4.8399999999999999E-2</v>
      </c>
      <c r="D321" s="147">
        <v>6.4000000000000001E-2</v>
      </c>
      <c r="E321" s="147">
        <v>0.23100000000000001</v>
      </c>
      <c r="F321" s="163">
        <v>1.3203</v>
      </c>
      <c r="G321" s="167">
        <v>3.617</v>
      </c>
      <c r="H321" s="65"/>
    </row>
    <row r="322" spans="1:8" x14ac:dyDescent="0.2">
      <c r="A322" s="106" t="s">
        <v>75</v>
      </c>
      <c r="B322" s="101">
        <v>40156</v>
      </c>
      <c r="C322" s="147">
        <v>4.4999999999999998E-2</v>
      </c>
      <c r="D322" s="147">
        <v>5.5E-2</v>
      </c>
      <c r="E322" s="147">
        <v>0.55600000000000005</v>
      </c>
      <c r="F322" s="163">
        <v>1.0409999999999999</v>
      </c>
      <c r="G322" s="167">
        <v>3.5449999999999999</v>
      </c>
      <c r="H322" s="65"/>
    </row>
    <row r="323" spans="1:8" x14ac:dyDescent="0.2">
      <c r="A323" s="106" t="s">
        <v>76</v>
      </c>
      <c r="B323" s="101">
        <v>40156</v>
      </c>
      <c r="C323" s="147">
        <v>5.3999999999999999E-2</v>
      </c>
      <c r="D323" s="147">
        <v>5.3999999999999999E-2</v>
      </c>
      <c r="E323" s="147">
        <v>0.22800000000000001</v>
      </c>
      <c r="F323" s="163">
        <v>1.2195</v>
      </c>
      <c r="G323" s="167">
        <v>3.548</v>
      </c>
      <c r="H323" s="65"/>
    </row>
    <row r="324" spans="1:8" x14ac:dyDescent="0.2">
      <c r="A324" s="106" t="s">
        <v>77</v>
      </c>
      <c r="B324" s="101">
        <v>40156</v>
      </c>
      <c r="C324" s="147">
        <v>3.7999999999999999E-2</v>
      </c>
      <c r="D324" s="147">
        <v>3.7999999999999999E-2</v>
      </c>
      <c r="E324" s="147">
        <v>0.44800000000000001</v>
      </c>
      <c r="F324" s="163">
        <v>1.0791269999999999</v>
      </c>
      <c r="G324" s="167">
        <v>3.1509999999999998</v>
      </c>
      <c r="H324" s="65"/>
    </row>
    <row r="325" spans="1:8" ht="13.5" thickBot="1" x14ac:dyDescent="0.25">
      <c r="A325" s="107" t="s">
        <v>78</v>
      </c>
      <c r="B325" s="102">
        <v>40156</v>
      </c>
      <c r="C325" s="148">
        <v>0.04</v>
      </c>
      <c r="D325" s="148">
        <v>4.2000000000000003E-2</v>
      </c>
      <c r="E325" s="148">
        <v>0.33500000000000002</v>
      </c>
      <c r="F325" s="165">
        <v>1.1234519999999999</v>
      </c>
      <c r="G325" s="176">
        <v>3.2130000000000001</v>
      </c>
      <c r="H325" s="65"/>
    </row>
    <row r="326" spans="1:8" x14ac:dyDescent="0.2">
      <c r="C326" s="65"/>
      <c r="D326" s="65"/>
      <c r="E326" s="65"/>
      <c r="F326" s="65"/>
      <c r="G326" s="65"/>
    </row>
    <row r="327" spans="1:8" ht="13.5" thickBot="1" x14ac:dyDescent="0.25"/>
    <row r="328" spans="1:8" x14ac:dyDescent="0.2">
      <c r="A328" s="43" t="s">
        <v>121</v>
      </c>
      <c r="B328" s="58"/>
      <c r="C328" s="46" t="s">
        <v>41</v>
      </c>
      <c r="D328" s="46" t="s">
        <v>67</v>
      </c>
      <c r="E328" s="46" t="s">
        <v>38</v>
      </c>
      <c r="F328" s="46" t="s">
        <v>37</v>
      </c>
      <c r="G328" s="146" t="s">
        <v>119</v>
      </c>
    </row>
    <row r="329" spans="1:8" ht="13.5" thickBot="1" x14ac:dyDescent="0.25">
      <c r="A329" s="44" t="s">
        <v>49</v>
      </c>
      <c r="B329" s="59" t="s">
        <v>48</v>
      </c>
      <c r="C329" s="47" t="s">
        <v>113</v>
      </c>
      <c r="D329" s="47" t="s">
        <v>113</v>
      </c>
      <c r="E329" s="47" t="s">
        <v>113</v>
      </c>
      <c r="F329" s="47" t="s">
        <v>113</v>
      </c>
      <c r="G329" s="68" t="s">
        <v>113</v>
      </c>
    </row>
    <row r="330" spans="1:8" x14ac:dyDescent="0.2">
      <c r="A330" s="106" t="s">
        <v>7</v>
      </c>
      <c r="B330" s="101">
        <v>40225</v>
      </c>
      <c r="C330" s="147">
        <v>9.1999999999999998E-2</v>
      </c>
      <c r="D330" s="147">
        <v>0.21299999999999999</v>
      </c>
      <c r="E330" s="163">
        <v>6.3840000000000003</v>
      </c>
      <c r="F330" s="147">
        <v>0.65349999999999997</v>
      </c>
      <c r="G330" s="166">
        <v>8.76</v>
      </c>
    </row>
    <row r="331" spans="1:8" x14ac:dyDescent="0.2">
      <c r="A331" s="106" t="s">
        <v>36</v>
      </c>
      <c r="B331" s="101">
        <v>40225</v>
      </c>
      <c r="C331" s="147">
        <v>0.377</v>
      </c>
      <c r="D331" s="147">
        <v>0.51</v>
      </c>
      <c r="E331" s="163">
        <v>6.3929999999999998</v>
      </c>
      <c r="F331" s="163">
        <v>1.0754999999999999</v>
      </c>
      <c r="G331" s="167">
        <v>8.6389999999999993</v>
      </c>
    </row>
    <row r="332" spans="1:8" x14ac:dyDescent="0.2">
      <c r="A332" s="106" t="s">
        <v>72</v>
      </c>
      <c r="B332" s="101">
        <v>40225</v>
      </c>
      <c r="C332" s="163">
        <v>1.49</v>
      </c>
      <c r="D332" s="163">
        <v>1.621</v>
      </c>
      <c r="E332" s="164">
        <v>16.713999999999999</v>
      </c>
      <c r="F332" s="147">
        <v>0.45600000000000002</v>
      </c>
      <c r="G332" s="168">
        <v>17.628</v>
      </c>
    </row>
    <row r="333" spans="1:8" x14ac:dyDescent="0.2">
      <c r="A333" s="106" t="s">
        <v>73</v>
      </c>
      <c r="B333" s="101">
        <v>40226</v>
      </c>
      <c r="C333" s="147">
        <v>3.9E-2</v>
      </c>
      <c r="D333" s="147">
        <v>4.4999999999999998E-2</v>
      </c>
      <c r="E333" s="147">
        <v>0.22900000000000001</v>
      </c>
      <c r="F333" s="147">
        <v>0.40500000000000003</v>
      </c>
      <c r="G333" s="167">
        <v>3.3679999999999999</v>
      </c>
    </row>
    <row r="334" spans="1:8" x14ac:dyDescent="0.2">
      <c r="A334" s="106" t="s">
        <v>74</v>
      </c>
      <c r="B334" s="101">
        <v>40226</v>
      </c>
      <c r="C334" s="147">
        <v>7.8E-2</v>
      </c>
      <c r="D334" s="147">
        <v>7.8E-2</v>
      </c>
      <c r="E334" s="147">
        <v>6.5000000000000002E-2</v>
      </c>
      <c r="F334" s="163">
        <v>1.137</v>
      </c>
      <c r="G334" s="167">
        <v>3.5720000000000001</v>
      </c>
    </row>
    <row r="335" spans="1:8" x14ac:dyDescent="0.2">
      <c r="A335" s="106" t="s">
        <v>75</v>
      </c>
      <c r="B335" s="101">
        <v>40226</v>
      </c>
      <c r="C335" s="147">
        <v>0.03</v>
      </c>
      <c r="D335" s="147">
        <v>5.7000000000000002E-2</v>
      </c>
      <c r="E335" s="147">
        <v>0.28100000000000003</v>
      </c>
      <c r="F335" s="147">
        <v>0.45950000000000002</v>
      </c>
      <c r="G335" s="167">
        <v>3.7120000000000002</v>
      </c>
    </row>
    <row r="336" spans="1:8" x14ac:dyDescent="0.2">
      <c r="A336" s="106" t="s">
        <v>76</v>
      </c>
      <c r="B336" s="101">
        <v>40226</v>
      </c>
      <c r="C336" s="147">
        <v>3.5999999999999997E-2</v>
      </c>
      <c r="D336" s="147">
        <v>6.5000000000000002E-2</v>
      </c>
      <c r="E336" s="147">
        <v>0.16200000000000001</v>
      </c>
      <c r="F336" s="147">
        <v>0.77349999999999997</v>
      </c>
      <c r="G336" s="167">
        <v>3.6280000000000001</v>
      </c>
    </row>
    <row r="337" spans="1:7" x14ac:dyDescent="0.2">
      <c r="A337" s="106" t="s">
        <v>77</v>
      </c>
      <c r="B337" s="101">
        <v>40226</v>
      </c>
      <c r="C337" s="147">
        <v>0.06</v>
      </c>
      <c r="D337" s="147">
        <v>4.2000000000000003E-2</v>
      </c>
      <c r="E337" s="147">
        <v>0.26</v>
      </c>
      <c r="F337" s="147">
        <v>0.48199999999999998</v>
      </c>
      <c r="G337" s="167">
        <v>3.327</v>
      </c>
    </row>
    <row r="338" spans="1:7" ht="13.5" thickBot="1" x14ac:dyDescent="0.25">
      <c r="A338" s="107" t="s">
        <v>78</v>
      </c>
      <c r="B338" s="213">
        <v>40226</v>
      </c>
      <c r="C338" s="217">
        <v>6.5000000000000002E-2</v>
      </c>
      <c r="D338" s="217">
        <v>6.6000000000000003E-2</v>
      </c>
      <c r="E338" s="217">
        <v>0.19</v>
      </c>
      <c r="F338" s="217">
        <v>0.73</v>
      </c>
      <c r="G338" s="218">
        <v>3.7309999999999999</v>
      </c>
    </row>
    <row r="340" spans="1:7" ht="13.5" thickBot="1" x14ac:dyDescent="0.25"/>
    <row r="341" spans="1:7" x14ac:dyDescent="0.2">
      <c r="A341" s="43" t="s">
        <v>121</v>
      </c>
      <c r="B341" s="58"/>
      <c r="C341" s="46" t="s">
        <v>41</v>
      </c>
      <c r="D341" s="46" t="s">
        <v>67</v>
      </c>
      <c r="E341" s="46" t="s">
        <v>38</v>
      </c>
      <c r="F341" s="46" t="s">
        <v>37</v>
      </c>
      <c r="G341" s="146" t="s">
        <v>119</v>
      </c>
    </row>
    <row r="342" spans="1:7" ht="13.5" thickBot="1" x14ac:dyDescent="0.25">
      <c r="A342" s="44" t="s">
        <v>49</v>
      </c>
      <c r="B342" s="59" t="s">
        <v>48</v>
      </c>
      <c r="C342" s="47" t="s">
        <v>113</v>
      </c>
      <c r="D342" s="47" t="s">
        <v>113</v>
      </c>
      <c r="E342" s="47" t="s">
        <v>113</v>
      </c>
      <c r="F342" s="47" t="s">
        <v>113</v>
      </c>
      <c r="G342" s="68" t="s">
        <v>113</v>
      </c>
    </row>
    <row r="343" spans="1:7" x14ac:dyDescent="0.2">
      <c r="A343" s="106" t="s">
        <v>7</v>
      </c>
      <c r="B343" s="101">
        <v>40315</v>
      </c>
      <c r="C343" s="147">
        <v>0.104</v>
      </c>
      <c r="D343" s="147">
        <v>0.35399999999999998</v>
      </c>
      <c r="E343" s="163">
        <v>5.9649999999999999</v>
      </c>
      <c r="F343" s="163">
        <v>1.1160000000000001</v>
      </c>
      <c r="G343" s="166">
        <v>8.2739999999999991</v>
      </c>
    </row>
    <row r="344" spans="1:7" x14ac:dyDescent="0.2">
      <c r="A344" s="106" t="s">
        <v>36</v>
      </c>
      <c r="B344" s="101">
        <v>40315</v>
      </c>
      <c r="C344" s="147">
        <v>0.753</v>
      </c>
      <c r="D344" s="147">
        <v>0.90600000000000003</v>
      </c>
      <c r="E344" s="163">
        <v>4.8849999999999998</v>
      </c>
      <c r="F344" s="147">
        <v>0.72899999999999998</v>
      </c>
      <c r="G344" s="167">
        <v>7.1950000000000003</v>
      </c>
    </row>
    <row r="345" spans="1:7" x14ac:dyDescent="0.2">
      <c r="A345" s="106" t="s">
        <v>72</v>
      </c>
      <c r="B345" s="101">
        <v>40315</v>
      </c>
      <c r="C345" s="163">
        <v>1.042</v>
      </c>
      <c r="D345" s="163">
        <v>1.18</v>
      </c>
      <c r="E345" s="164">
        <v>15.3</v>
      </c>
      <c r="F345" s="147">
        <v>7.1999999999999995E-2</v>
      </c>
      <c r="G345" s="168">
        <v>16.652999999999999</v>
      </c>
    </row>
    <row r="346" spans="1:7" x14ac:dyDescent="0.2">
      <c r="A346" s="106" t="s">
        <v>73</v>
      </c>
      <c r="B346" s="101">
        <v>40317</v>
      </c>
      <c r="C346" s="147">
        <v>3.5999999999999997E-2</v>
      </c>
      <c r="D346" s="147">
        <v>4.2000000000000003E-2</v>
      </c>
      <c r="E346" s="147">
        <v>6.0999999999999999E-2</v>
      </c>
      <c r="F346" s="147">
        <v>0.86899999999999999</v>
      </c>
      <c r="G346" s="167">
        <v>3.4380000000000002</v>
      </c>
    </row>
    <row r="347" spans="1:7" x14ac:dyDescent="0.2">
      <c r="A347" s="106" t="s">
        <v>74</v>
      </c>
      <c r="B347" s="101">
        <v>40317</v>
      </c>
      <c r="C347" s="147">
        <v>3.3000000000000002E-2</v>
      </c>
      <c r="D347" s="147">
        <v>4.4999999999999998E-2</v>
      </c>
      <c r="E347" s="147">
        <v>8.1000000000000003E-2</v>
      </c>
      <c r="F347" s="147">
        <v>0.86699999999999999</v>
      </c>
      <c r="G347" s="167">
        <v>3.7559999999999998</v>
      </c>
    </row>
    <row r="348" spans="1:7" x14ac:dyDescent="0.2">
      <c r="A348" s="106" t="s">
        <v>75</v>
      </c>
      <c r="B348" s="101">
        <v>40317</v>
      </c>
      <c r="C348" s="147">
        <v>3.5000000000000003E-2</v>
      </c>
      <c r="D348" s="147">
        <v>0.04</v>
      </c>
      <c r="E348" s="147">
        <v>0.11</v>
      </c>
      <c r="F348" s="147">
        <v>0.72599999999999998</v>
      </c>
      <c r="G348" s="167">
        <v>3.4470000000000001</v>
      </c>
    </row>
    <row r="349" spans="1:7" x14ac:dyDescent="0.2">
      <c r="A349" s="106" t="s">
        <v>76</v>
      </c>
      <c r="B349" s="101">
        <v>40317</v>
      </c>
      <c r="C349" s="147">
        <v>3.7999999999999999E-2</v>
      </c>
      <c r="D349" s="147">
        <v>3.6999999999999998E-2</v>
      </c>
      <c r="E349" s="147">
        <v>0.108</v>
      </c>
      <c r="F349" s="147">
        <v>0.73099999999999998</v>
      </c>
      <c r="G349" s="167">
        <v>3.2650000000000001</v>
      </c>
    </row>
    <row r="350" spans="1:7" x14ac:dyDescent="0.2">
      <c r="A350" s="106" t="s">
        <v>77</v>
      </c>
      <c r="B350" s="101">
        <v>40317</v>
      </c>
      <c r="C350" s="147">
        <v>3.5000000000000003E-2</v>
      </c>
      <c r="D350" s="147">
        <v>3.9E-2</v>
      </c>
      <c r="E350" s="147">
        <v>0.113</v>
      </c>
      <c r="F350" s="147">
        <v>0.72499999999999998</v>
      </c>
      <c r="G350" s="167">
        <v>3.278</v>
      </c>
    </row>
    <row r="351" spans="1:7" ht="13.5" thickBot="1" x14ac:dyDescent="0.25">
      <c r="A351" s="107" t="s">
        <v>78</v>
      </c>
      <c r="B351" s="213">
        <v>40317</v>
      </c>
      <c r="C351" s="217">
        <v>4.5999999999999999E-2</v>
      </c>
      <c r="D351" s="217">
        <v>4.5999999999999999E-2</v>
      </c>
      <c r="E351" s="217">
        <v>0.114</v>
      </c>
      <c r="F351" s="217">
        <v>0.72599999999999998</v>
      </c>
      <c r="G351" s="218">
        <v>3.8210000000000002</v>
      </c>
    </row>
    <row r="353" spans="1:7" ht="13.5" thickBot="1" x14ac:dyDescent="0.25"/>
    <row r="354" spans="1:7" x14ac:dyDescent="0.2">
      <c r="A354" s="43" t="s">
        <v>121</v>
      </c>
      <c r="B354" s="58"/>
      <c r="C354" s="46" t="s">
        <v>41</v>
      </c>
      <c r="D354" s="46" t="s">
        <v>67</v>
      </c>
      <c r="E354" s="46" t="s">
        <v>38</v>
      </c>
      <c r="F354" s="46" t="s">
        <v>37</v>
      </c>
      <c r="G354" s="146" t="s">
        <v>119</v>
      </c>
    </row>
    <row r="355" spans="1:7" ht="13.5" thickBot="1" x14ac:dyDescent="0.25">
      <c r="A355" s="44" t="s">
        <v>49</v>
      </c>
      <c r="B355" s="59" t="s">
        <v>48</v>
      </c>
      <c r="C355" s="47" t="s">
        <v>113</v>
      </c>
      <c r="D355" s="47" t="s">
        <v>113</v>
      </c>
      <c r="E355" s="47" t="s">
        <v>113</v>
      </c>
      <c r="F355" s="47" t="s">
        <v>113</v>
      </c>
      <c r="G355" s="68" t="s">
        <v>113</v>
      </c>
    </row>
    <row r="356" spans="1:7" x14ac:dyDescent="0.2">
      <c r="A356" s="106" t="s">
        <v>7</v>
      </c>
      <c r="B356" s="101">
        <v>40400</v>
      </c>
      <c r="C356" s="147">
        <v>8.7999999999999995E-2</v>
      </c>
      <c r="D356" s="147">
        <v>0.28100000000000003</v>
      </c>
      <c r="E356" s="163">
        <v>4.49</v>
      </c>
      <c r="F356" s="147">
        <v>0.45</v>
      </c>
      <c r="G356" s="166">
        <v>5.83</v>
      </c>
    </row>
    <row r="357" spans="1:7" x14ac:dyDescent="0.2">
      <c r="A357" s="106" t="s">
        <v>36</v>
      </c>
      <c r="B357" s="101">
        <v>40400</v>
      </c>
      <c r="C357" s="147">
        <v>0.33200000000000002</v>
      </c>
      <c r="D357" s="147">
        <v>0.63300000000000001</v>
      </c>
      <c r="E357" s="163">
        <v>3.6</v>
      </c>
      <c r="F357" s="147">
        <v>0.34499999999999997</v>
      </c>
      <c r="G357" s="167">
        <v>5.75</v>
      </c>
    </row>
    <row r="358" spans="1:7" x14ac:dyDescent="0.2">
      <c r="A358" s="106" t="s">
        <v>72</v>
      </c>
      <c r="B358" s="101">
        <v>40400</v>
      </c>
      <c r="C358" s="163">
        <v>1.1259999999999999</v>
      </c>
      <c r="D358" s="163">
        <v>1.506</v>
      </c>
      <c r="E358" s="164">
        <v>11.95</v>
      </c>
      <c r="F358" s="147">
        <v>0.16700000000000001</v>
      </c>
      <c r="G358" s="168">
        <v>20.315999999999999</v>
      </c>
    </row>
    <row r="359" spans="1:7" x14ac:dyDescent="0.2">
      <c r="A359" s="106" t="s">
        <v>73</v>
      </c>
      <c r="B359" s="101">
        <v>40400</v>
      </c>
      <c r="C359" s="147">
        <v>6.4000000000000001E-2</v>
      </c>
      <c r="D359" s="147">
        <v>6.8000000000000005E-2</v>
      </c>
      <c r="E359" s="147">
        <v>1.4999999999999999E-2</v>
      </c>
      <c r="F359" s="163">
        <v>1.24</v>
      </c>
      <c r="G359" s="167">
        <v>2.7250000000000001</v>
      </c>
    </row>
    <row r="360" spans="1:7" x14ac:dyDescent="0.2">
      <c r="A360" s="106" t="s">
        <v>74</v>
      </c>
      <c r="B360" s="101">
        <v>40400</v>
      </c>
      <c r="C360" s="147">
        <v>0.05</v>
      </c>
      <c r="D360" s="147">
        <v>5.2999999999999999E-2</v>
      </c>
      <c r="E360" s="147">
        <v>7.0000000000000001E-3</v>
      </c>
      <c r="F360" s="163">
        <v>1.2370000000000001</v>
      </c>
      <c r="G360" s="167">
        <v>2.5760000000000001</v>
      </c>
    </row>
    <row r="361" spans="1:7" x14ac:dyDescent="0.2">
      <c r="A361" s="106" t="s">
        <v>75</v>
      </c>
      <c r="B361" s="101">
        <v>40400</v>
      </c>
      <c r="C361" s="147">
        <v>5.6000000000000001E-2</v>
      </c>
      <c r="D361" s="147">
        <v>5.8999999999999997E-2</v>
      </c>
      <c r="E361" s="147">
        <v>1.2E-2</v>
      </c>
      <c r="F361" s="147">
        <v>0.97799999999999998</v>
      </c>
      <c r="G361" s="167">
        <v>2.83</v>
      </c>
    </row>
    <row r="362" spans="1:7" x14ac:dyDescent="0.2">
      <c r="A362" s="106" t="s">
        <v>76</v>
      </c>
      <c r="B362" s="101">
        <v>40400</v>
      </c>
      <c r="C362" s="147">
        <v>4.7E-2</v>
      </c>
      <c r="D362" s="147">
        <v>5.0999999999999997E-2</v>
      </c>
      <c r="E362" s="147">
        <v>1.4999999999999999E-2</v>
      </c>
      <c r="F362" s="163">
        <v>1.012</v>
      </c>
      <c r="G362" s="167">
        <v>2.726</v>
      </c>
    </row>
    <row r="363" spans="1:7" x14ac:dyDescent="0.2">
      <c r="A363" s="106" t="s">
        <v>77</v>
      </c>
      <c r="B363" s="101">
        <v>40400</v>
      </c>
      <c r="C363" s="147">
        <v>3.4000000000000002E-2</v>
      </c>
      <c r="D363" s="147">
        <v>3.9E-2</v>
      </c>
      <c r="E363" s="147">
        <v>2.9000000000000001E-2</v>
      </c>
      <c r="F363" s="163">
        <v>1.0429999999999999</v>
      </c>
      <c r="G363" s="167">
        <v>2.4809999999999999</v>
      </c>
    </row>
    <row r="364" spans="1:7" ht="13.5" thickBot="1" x14ac:dyDescent="0.25">
      <c r="A364" s="107" t="s">
        <v>78</v>
      </c>
      <c r="B364" s="213">
        <v>40400</v>
      </c>
      <c r="C364" s="217">
        <v>0.05</v>
      </c>
      <c r="D364" s="217">
        <v>5.0999999999999997E-2</v>
      </c>
      <c r="E364" s="217">
        <v>6.0000000000000001E-3</v>
      </c>
      <c r="F364" s="219">
        <v>1.0009999999999999</v>
      </c>
      <c r="G364" s="218">
        <v>2.8584999999999998</v>
      </c>
    </row>
    <row r="366" spans="1:7" ht="13.5" thickBot="1" x14ac:dyDescent="0.25"/>
    <row r="367" spans="1:7" x14ac:dyDescent="0.2">
      <c r="A367" s="43" t="s">
        <v>121</v>
      </c>
      <c r="B367" s="58"/>
      <c r="C367" s="46" t="s">
        <v>41</v>
      </c>
      <c r="D367" s="46" t="s">
        <v>67</v>
      </c>
      <c r="E367" s="46" t="s">
        <v>38</v>
      </c>
      <c r="F367" s="46" t="s">
        <v>37</v>
      </c>
      <c r="G367" s="146" t="s">
        <v>119</v>
      </c>
    </row>
    <row r="368" spans="1:7" ht="13.5" thickBot="1" x14ac:dyDescent="0.25">
      <c r="A368" s="44" t="s">
        <v>49</v>
      </c>
      <c r="B368" s="59" t="s">
        <v>48</v>
      </c>
      <c r="C368" s="47" t="s">
        <v>113</v>
      </c>
      <c r="D368" s="47" t="s">
        <v>113</v>
      </c>
      <c r="E368" s="47" t="s">
        <v>113</v>
      </c>
      <c r="F368" s="47" t="s">
        <v>113</v>
      </c>
      <c r="G368" s="68" t="s">
        <v>113</v>
      </c>
    </row>
    <row r="369" spans="1:7" x14ac:dyDescent="0.2">
      <c r="A369" s="106" t="s">
        <v>7</v>
      </c>
      <c r="B369" s="101">
        <v>40503</v>
      </c>
      <c r="C369" s="147">
        <v>9.5000000000000001E-2</v>
      </c>
      <c r="D369" s="147">
        <v>0.27200000000000002</v>
      </c>
      <c r="E369" s="163">
        <v>7.5659999999999998</v>
      </c>
      <c r="F369" s="147">
        <v>0.4</v>
      </c>
      <c r="G369" s="166">
        <v>8.5340000000000007</v>
      </c>
    </row>
    <row r="370" spans="1:7" x14ac:dyDescent="0.2">
      <c r="A370" s="106" t="s">
        <v>36</v>
      </c>
      <c r="B370" s="101">
        <v>40503</v>
      </c>
      <c r="C370" s="147">
        <v>0.29599999999999999</v>
      </c>
      <c r="D370" s="147">
        <v>0.52900000000000003</v>
      </c>
      <c r="E370" s="163">
        <v>5.7080000000000002</v>
      </c>
      <c r="F370" s="147">
        <v>0.46200000000000002</v>
      </c>
      <c r="G370" s="167">
        <v>7.0570000000000004</v>
      </c>
    </row>
    <row r="371" spans="1:7" x14ac:dyDescent="0.2">
      <c r="A371" s="106" t="s">
        <v>72</v>
      </c>
      <c r="B371" s="101">
        <v>40503</v>
      </c>
      <c r="C371" s="147">
        <v>0.749</v>
      </c>
      <c r="D371" s="163">
        <v>1.1220000000000001</v>
      </c>
      <c r="E371" s="164">
        <v>12.762</v>
      </c>
      <c r="F371" s="147">
        <v>0.06</v>
      </c>
      <c r="G371" s="168">
        <v>14.138</v>
      </c>
    </row>
    <row r="372" spans="1:7" x14ac:dyDescent="0.2">
      <c r="A372" s="106" t="s">
        <v>73</v>
      </c>
      <c r="B372" s="101">
        <v>40504</v>
      </c>
      <c r="C372" s="147">
        <v>3.7699999999999997E-2</v>
      </c>
      <c r="D372" s="147">
        <v>3.6999999999999998E-2</v>
      </c>
      <c r="E372" s="147">
        <v>0.193</v>
      </c>
      <c r="F372" s="163">
        <v>1.452</v>
      </c>
      <c r="G372" s="167">
        <v>2.9740000000000002</v>
      </c>
    </row>
    <row r="373" spans="1:7" x14ac:dyDescent="0.2">
      <c r="A373" s="106" t="s">
        <v>74</v>
      </c>
      <c r="B373" s="101">
        <v>40504</v>
      </c>
      <c r="C373" s="147">
        <v>0.04</v>
      </c>
      <c r="D373" s="147">
        <v>4.7E-2</v>
      </c>
      <c r="E373" s="147">
        <v>0.192</v>
      </c>
      <c r="F373" s="163">
        <v>1.526</v>
      </c>
      <c r="G373" s="167">
        <v>3.524</v>
      </c>
    </row>
    <row r="374" spans="1:7" x14ac:dyDescent="0.2">
      <c r="A374" s="106" t="s">
        <v>75</v>
      </c>
      <c r="B374" s="101">
        <v>40504</v>
      </c>
      <c r="C374" s="147">
        <v>3.5999999999999997E-2</v>
      </c>
      <c r="D374" s="147">
        <v>4.3999999999999997E-2</v>
      </c>
      <c r="E374" s="147">
        <v>0.443</v>
      </c>
      <c r="F374" s="163">
        <v>1.2110000000000001</v>
      </c>
      <c r="G374" s="167">
        <v>3.4649999999999999</v>
      </c>
    </row>
    <row r="375" spans="1:7" x14ac:dyDescent="0.2">
      <c r="A375" s="106" t="s">
        <v>76</v>
      </c>
      <c r="B375" s="101">
        <v>40504</v>
      </c>
      <c r="C375" s="147">
        <v>3.9E-2</v>
      </c>
      <c r="D375" s="147">
        <v>5.0999999999999997E-2</v>
      </c>
      <c r="E375" s="147">
        <v>0.436</v>
      </c>
      <c r="F375" s="163">
        <v>1.2070000000000001</v>
      </c>
      <c r="G375" s="167">
        <v>3.7919999999999998</v>
      </c>
    </row>
    <row r="376" spans="1:7" x14ac:dyDescent="0.2">
      <c r="A376" s="106" t="s">
        <v>77</v>
      </c>
      <c r="B376" s="101">
        <v>40504</v>
      </c>
      <c r="C376" s="147">
        <v>6.8000000000000005E-2</v>
      </c>
      <c r="D376" s="147">
        <v>9.7000000000000003E-2</v>
      </c>
      <c r="E376" s="163">
        <v>1.1259999999999999</v>
      </c>
      <c r="F376" s="147">
        <v>0.83799999999999997</v>
      </c>
      <c r="G376" s="167">
        <v>4.4909999999999997</v>
      </c>
    </row>
    <row r="377" spans="1:7" ht="13.5" thickBot="1" x14ac:dyDescent="0.25">
      <c r="A377" s="107" t="s">
        <v>78</v>
      </c>
      <c r="B377" s="213">
        <v>40504</v>
      </c>
      <c r="C377" s="217">
        <v>3.3000000000000002E-2</v>
      </c>
      <c r="D377" s="217">
        <v>4.4999999999999998E-2</v>
      </c>
      <c r="E377" s="217">
        <v>0.318</v>
      </c>
      <c r="F377" s="219">
        <v>1.2509999999999999</v>
      </c>
      <c r="G377" s="218">
        <v>3.68</v>
      </c>
    </row>
    <row r="378" spans="1:7" x14ac:dyDescent="0.2">
      <c r="A378" s="106"/>
      <c r="B378" s="101"/>
      <c r="C378" s="147"/>
      <c r="D378" s="147"/>
      <c r="E378" s="147"/>
      <c r="F378" s="163"/>
      <c r="G378" s="163"/>
    </row>
    <row r="379" spans="1:7" ht="13.5" thickBot="1" x14ac:dyDescent="0.25">
      <c r="A379" s="106"/>
      <c r="B379" s="101"/>
      <c r="C379" s="147"/>
      <c r="D379" s="147"/>
      <c r="E379" s="147"/>
      <c r="F379" s="163"/>
      <c r="G379" s="163"/>
    </row>
    <row r="380" spans="1:7" x14ac:dyDescent="0.2">
      <c r="A380" s="43" t="s">
        <v>121</v>
      </c>
      <c r="B380" s="58"/>
      <c r="C380" s="46" t="s">
        <v>41</v>
      </c>
      <c r="D380" s="46" t="s">
        <v>67</v>
      </c>
      <c r="E380" s="46" t="s">
        <v>38</v>
      </c>
      <c r="F380" s="46" t="s">
        <v>37</v>
      </c>
      <c r="G380" s="146" t="s">
        <v>119</v>
      </c>
    </row>
    <row r="381" spans="1:7" ht="13.5" thickBot="1" x14ac:dyDescent="0.25">
      <c r="A381" s="44" t="s">
        <v>49</v>
      </c>
      <c r="B381" s="59" t="s">
        <v>48</v>
      </c>
      <c r="C381" s="47" t="s">
        <v>113</v>
      </c>
      <c r="D381" s="47" t="s">
        <v>113</v>
      </c>
      <c r="E381" s="47" t="s">
        <v>113</v>
      </c>
      <c r="F381" s="47" t="s">
        <v>113</v>
      </c>
      <c r="G381" s="240" t="s">
        <v>113</v>
      </c>
    </row>
    <row r="382" spans="1:7" x14ac:dyDescent="0.2">
      <c r="A382" s="106" t="s">
        <v>7</v>
      </c>
      <c r="B382" s="101">
        <v>40596</v>
      </c>
      <c r="C382" s="147">
        <v>0.38900000000000001</v>
      </c>
      <c r="D382" s="147">
        <v>0.79600000000000004</v>
      </c>
      <c r="E382" s="163">
        <v>7.9470000000000001</v>
      </c>
      <c r="F382" s="147">
        <v>0.49</v>
      </c>
      <c r="G382" s="237">
        <v>10.1</v>
      </c>
    </row>
    <row r="383" spans="1:7" x14ac:dyDescent="0.2">
      <c r="A383" s="106" t="s">
        <v>36</v>
      </c>
      <c r="B383" s="101">
        <v>40596</v>
      </c>
      <c r="C383" s="147">
        <v>0.47199999999999998</v>
      </c>
      <c r="D383" s="163">
        <v>1.167</v>
      </c>
      <c r="E383" s="163">
        <v>4.9809999999999999</v>
      </c>
      <c r="F383" s="163">
        <v>2.093</v>
      </c>
      <c r="G383" s="238">
        <v>8.7539999999999996</v>
      </c>
    </row>
    <row r="384" spans="1:7" x14ac:dyDescent="0.2">
      <c r="A384" s="106" t="s">
        <v>72</v>
      </c>
      <c r="B384" s="101">
        <v>40596</v>
      </c>
      <c r="C384" s="163">
        <v>1.252</v>
      </c>
      <c r="D384" s="163">
        <v>2.1309999999999998</v>
      </c>
      <c r="E384" s="164">
        <v>14.534000000000001</v>
      </c>
      <c r="F384" s="163">
        <v>1.881</v>
      </c>
      <c r="G384" s="239">
        <v>17.254000000000001</v>
      </c>
    </row>
    <row r="385" spans="1:8" x14ac:dyDescent="0.2">
      <c r="A385" s="106" t="s">
        <v>73</v>
      </c>
      <c r="B385" s="101">
        <v>40597</v>
      </c>
      <c r="C385" s="147">
        <v>6.3E-2</v>
      </c>
      <c r="D385" s="147">
        <v>6.3E-2</v>
      </c>
      <c r="E385" s="147">
        <v>0.436</v>
      </c>
      <c r="F385" s="147">
        <v>0.223</v>
      </c>
      <c r="G385" s="167">
        <v>4.8369999999999997</v>
      </c>
    </row>
    <row r="386" spans="1:8" x14ac:dyDescent="0.2">
      <c r="A386" s="106" t="s">
        <v>74</v>
      </c>
      <c r="B386" s="101">
        <v>40597</v>
      </c>
      <c r="C386" s="147">
        <v>5.8999999999999997E-2</v>
      </c>
      <c r="D386" s="147">
        <v>6.4000000000000001E-2</v>
      </c>
      <c r="E386" s="147">
        <v>0.38500000000000001</v>
      </c>
      <c r="F386" s="147">
        <v>0.35299999999999998</v>
      </c>
      <c r="G386" s="167">
        <v>5.0549999999999997</v>
      </c>
    </row>
    <row r="387" spans="1:8" x14ac:dyDescent="0.2">
      <c r="A387" s="106" t="s">
        <v>75</v>
      </c>
      <c r="B387" s="101">
        <v>40597</v>
      </c>
      <c r="C387" s="147">
        <v>6.2E-2</v>
      </c>
      <c r="D387" s="147">
        <v>0.09</v>
      </c>
      <c r="E387" s="147">
        <v>0.59699999999999998</v>
      </c>
      <c r="F387" s="147">
        <v>2.1000000000000001E-2</v>
      </c>
      <c r="G387" s="167">
        <v>5.33</v>
      </c>
    </row>
    <row r="388" spans="1:8" x14ac:dyDescent="0.2">
      <c r="A388" s="106" t="s">
        <v>76</v>
      </c>
      <c r="B388" s="101">
        <v>40597</v>
      </c>
      <c r="C388" s="147">
        <v>0.05</v>
      </c>
      <c r="D388" s="147">
        <v>5.0999999999999997E-2</v>
      </c>
      <c r="E388" s="147">
        <v>0.40699999999999997</v>
      </c>
      <c r="F388" s="147">
        <v>0.433</v>
      </c>
      <c r="G388" s="167">
        <v>4.8280000000000003</v>
      </c>
    </row>
    <row r="389" spans="1:8" x14ac:dyDescent="0.2">
      <c r="A389" s="106" t="s">
        <v>77</v>
      </c>
      <c r="B389" s="101">
        <v>40597</v>
      </c>
      <c r="C389" s="147">
        <v>5.6000000000000001E-2</v>
      </c>
      <c r="D389" s="147">
        <v>5.5E-2</v>
      </c>
      <c r="E389" s="147">
        <v>0.438</v>
      </c>
      <c r="F389" s="147">
        <v>0.16300000000000001</v>
      </c>
      <c r="G389" s="167">
        <v>4.891</v>
      </c>
    </row>
    <row r="390" spans="1:8" ht="13.5" thickBot="1" x14ac:dyDescent="0.25">
      <c r="A390" s="107" t="s">
        <v>78</v>
      </c>
      <c r="B390" s="213">
        <v>40597</v>
      </c>
      <c r="C390" s="217">
        <v>5.7000000000000002E-2</v>
      </c>
      <c r="D390" s="217">
        <v>5.7000000000000002E-2</v>
      </c>
      <c r="E390" s="217">
        <v>0.42899999999999999</v>
      </c>
      <c r="F390" s="217">
        <v>0.41099999999999998</v>
      </c>
      <c r="G390" s="218">
        <v>4.4720000000000004</v>
      </c>
    </row>
    <row r="391" spans="1:8" x14ac:dyDescent="0.2">
      <c r="A391" s="106"/>
      <c r="B391" s="101"/>
      <c r="C391" s="147"/>
      <c r="D391" s="147"/>
      <c r="E391" s="147"/>
      <c r="F391" s="163"/>
      <c r="G391" s="163"/>
    </row>
    <row r="392" spans="1:8" ht="13.5" thickBot="1" x14ac:dyDescent="0.25">
      <c r="A392" s="106"/>
      <c r="B392" s="101"/>
      <c r="C392" s="147"/>
      <c r="D392" s="147"/>
      <c r="E392" s="147"/>
      <c r="F392" s="163"/>
      <c r="G392" s="163"/>
    </row>
    <row r="393" spans="1:8" x14ac:dyDescent="0.2">
      <c r="A393" s="43" t="s">
        <v>121</v>
      </c>
      <c r="B393" s="58"/>
      <c r="C393" s="46" t="s">
        <v>41</v>
      </c>
      <c r="D393" s="46" t="s">
        <v>67</v>
      </c>
      <c r="E393" s="46" t="s">
        <v>38</v>
      </c>
      <c r="F393" s="46" t="s">
        <v>37</v>
      </c>
      <c r="G393" s="146" t="s">
        <v>119</v>
      </c>
    </row>
    <row r="394" spans="1:8" ht="13.5" thickBot="1" x14ac:dyDescent="0.25">
      <c r="A394" s="44" t="s">
        <v>49</v>
      </c>
      <c r="B394" s="59" t="s">
        <v>48</v>
      </c>
      <c r="C394" s="47" t="s">
        <v>113</v>
      </c>
      <c r="D394" s="47" t="s">
        <v>113</v>
      </c>
      <c r="E394" s="47" t="s">
        <v>113</v>
      </c>
      <c r="F394" s="47" t="s">
        <v>113</v>
      </c>
      <c r="G394" s="242" t="s">
        <v>113</v>
      </c>
    </row>
    <row r="395" spans="1:8" x14ac:dyDescent="0.2">
      <c r="A395" s="106" t="s">
        <v>7</v>
      </c>
      <c r="B395" s="101">
        <v>40694</v>
      </c>
      <c r="C395" s="147">
        <v>0.111</v>
      </c>
      <c r="D395" s="147">
        <v>0.47699999999999998</v>
      </c>
      <c r="E395" s="163">
        <v>3.9929999999999999</v>
      </c>
      <c r="F395" s="147">
        <v>0.26600000000000001</v>
      </c>
      <c r="G395" s="166">
        <v>6.2460000000000004</v>
      </c>
      <c r="H395" s="161"/>
    </row>
    <row r="396" spans="1:8" x14ac:dyDescent="0.2">
      <c r="A396" s="106" t="s">
        <v>36</v>
      </c>
      <c r="B396" s="101">
        <v>40694</v>
      </c>
      <c r="C396" s="147">
        <v>0.433</v>
      </c>
      <c r="D396" s="147">
        <v>0.82399999999999995</v>
      </c>
      <c r="E396" s="163">
        <v>4.7990000000000004</v>
      </c>
      <c r="F396" s="163">
        <v>1.032</v>
      </c>
      <c r="G396" s="167">
        <v>7.9710000000000001</v>
      </c>
      <c r="H396" s="161"/>
    </row>
    <row r="397" spans="1:8" x14ac:dyDescent="0.2">
      <c r="A397" s="106" t="s">
        <v>72</v>
      </c>
      <c r="B397" s="101">
        <v>40695</v>
      </c>
      <c r="C397" s="163">
        <v>1.143</v>
      </c>
      <c r="D397" s="163">
        <v>2.4489999999999998</v>
      </c>
      <c r="E397" s="164">
        <v>11.311</v>
      </c>
      <c r="F397" s="163">
        <v>1.353</v>
      </c>
      <c r="G397" s="168">
        <v>15.061</v>
      </c>
      <c r="H397" s="161"/>
    </row>
    <row r="398" spans="1:8" x14ac:dyDescent="0.2">
      <c r="A398" s="106" t="s">
        <v>73</v>
      </c>
      <c r="B398" s="101">
        <v>40696</v>
      </c>
      <c r="C398" s="147">
        <v>5.3999999999999999E-2</v>
      </c>
      <c r="D398" s="147">
        <v>6.3E-2</v>
      </c>
      <c r="E398" s="147">
        <v>0.06</v>
      </c>
      <c r="F398" s="147">
        <v>0.55100000000000005</v>
      </c>
      <c r="G398" s="167">
        <v>2.91</v>
      </c>
    </row>
    <row r="399" spans="1:8" x14ac:dyDescent="0.2">
      <c r="A399" s="106" t="s">
        <v>74</v>
      </c>
      <c r="B399" s="101">
        <v>40696</v>
      </c>
      <c r="C399" s="147">
        <v>5.3999999999999999E-2</v>
      </c>
      <c r="D399" s="147">
        <v>5.5E-2</v>
      </c>
      <c r="E399" s="147">
        <v>6.8000000000000005E-2</v>
      </c>
      <c r="F399" s="147">
        <v>0.60299999999999998</v>
      </c>
      <c r="G399" s="167">
        <v>2.9609999999999999</v>
      </c>
    </row>
    <row r="400" spans="1:8" x14ac:dyDescent="0.2">
      <c r="A400" s="106" t="s">
        <v>75</v>
      </c>
      <c r="B400" s="101">
        <v>40696</v>
      </c>
      <c r="C400" s="147">
        <v>5.7000000000000002E-2</v>
      </c>
      <c r="D400" s="147">
        <v>5.8999999999999997E-2</v>
      </c>
      <c r="E400" s="147">
        <v>9.1999999999999998E-2</v>
      </c>
      <c r="F400" s="147">
        <v>0.39700000000000002</v>
      </c>
      <c r="G400" s="167">
        <v>2.9140000000000001</v>
      </c>
    </row>
    <row r="401" spans="1:7" x14ac:dyDescent="0.2">
      <c r="A401" s="106" t="s">
        <v>76</v>
      </c>
      <c r="B401" s="101">
        <v>40696</v>
      </c>
      <c r="C401" s="147">
        <v>3.7999999999999999E-2</v>
      </c>
      <c r="D401" s="147">
        <v>6.0999999999999999E-2</v>
      </c>
      <c r="E401" s="147">
        <v>8.7999999999999995E-2</v>
      </c>
      <c r="F401" s="147">
        <v>0.46</v>
      </c>
      <c r="G401" s="167">
        <v>2.82</v>
      </c>
    </row>
    <row r="402" spans="1:7" x14ac:dyDescent="0.2">
      <c r="A402" s="106" t="s">
        <v>77</v>
      </c>
      <c r="B402" s="101">
        <v>40696</v>
      </c>
      <c r="C402" s="147">
        <v>4.4999999999999998E-2</v>
      </c>
      <c r="D402" s="147">
        <v>5.5E-2</v>
      </c>
      <c r="E402" s="147">
        <v>6.2E-2</v>
      </c>
      <c r="F402" s="147">
        <v>0.46700000000000003</v>
      </c>
      <c r="G402" s="167">
        <v>2.8170000000000002</v>
      </c>
    </row>
    <row r="403" spans="1:7" ht="13.5" thickBot="1" x14ac:dyDescent="0.25">
      <c r="A403" s="107" t="s">
        <v>78</v>
      </c>
      <c r="B403" s="213">
        <v>40696</v>
      </c>
      <c r="C403" s="217">
        <v>6.2E-2</v>
      </c>
      <c r="D403" s="217">
        <v>6.2E-2</v>
      </c>
      <c r="E403" s="217">
        <v>7.1999999999999995E-2</v>
      </c>
      <c r="F403" s="217">
        <v>0.49099999999999999</v>
      </c>
      <c r="G403" s="218">
        <v>2.9169999999999998</v>
      </c>
    </row>
    <row r="404" spans="1:7" x14ac:dyDescent="0.2">
      <c r="A404" s="106"/>
      <c r="B404" s="101"/>
      <c r="C404" s="147"/>
      <c r="D404" s="147"/>
      <c r="E404" s="147"/>
      <c r="F404" s="163"/>
      <c r="G404" s="163"/>
    </row>
    <row r="405" spans="1:7" ht="13.5" thickBot="1" x14ac:dyDescent="0.25">
      <c r="A405" s="106"/>
      <c r="B405" s="101"/>
      <c r="C405" s="147"/>
      <c r="D405" s="147"/>
      <c r="E405" s="147"/>
      <c r="F405" s="163"/>
      <c r="G405" s="163"/>
    </row>
    <row r="406" spans="1:7" x14ac:dyDescent="0.2">
      <c r="A406" s="43" t="s">
        <v>121</v>
      </c>
      <c r="B406" s="58"/>
      <c r="C406" s="46" t="s">
        <v>41</v>
      </c>
      <c r="D406" s="46" t="s">
        <v>67</v>
      </c>
      <c r="E406" s="46" t="s">
        <v>38</v>
      </c>
      <c r="F406" s="46" t="s">
        <v>37</v>
      </c>
      <c r="G406" s="146" t="s">
        <v>119</v>
      </c>
    </row>
    <row r="407" spans="1:7" ht="13.5" thickBot="1" x14ac:dyDescent="0.25">
      <c r="A407" s="44" t="s">
        <v>49</v>
      </c>
      <c r="B407" s="59" t="s">
        <v>48</v>
      </c>
      <c r="C407" s="47" t="s">
        <v>113</v>
      </c>
      <c r="D407" s="47" t="s">
        <v>113</v>
      </c>
      <c r="E407" s="47" t="s">
        <v>113</v>
      </c>
      <c r="F407" s="47" t="s">
        <v>113</v>
      </c>
      <c r="G407" s="242" t="s">
        <v>113</v>
      </c>
    </row>
    <row r="408" spans="1:7" x14ac:dyDescent="0.2">
      <c r="A408" s="106" t="s">
        <v>7</v>
      </c>
      <c r="B408" s="101">
        <v>40764</v>
      </c>
      <c r="C408" s="147">
        <v>0.17</v>
      </c>
      <c r="D408" s="147">
        <v>0.308</v>
      </c>
      <c r="E408" s="163">
        <v>4.9139999999999997</v>
      </c>
      <c r="F408" s="163">
        <v>1.012</v>
      </c>
      <c r="G408" s="166">
        <v>7.359</v>
      </c>
    </row>
    <row r="409" spans="1:7" x14ac:dyDescent="0.2">
      <c r="A409" s="106" t="s">
        <v>36</v>
      </c>
      <c r="B409" s="101">
        <v>40764</v>
      </c>
      <c r="C409" s="147">
        <v>0.27300000000000002</v>
      </c>
      <c r="D409" s="147">
        <v>0.372</v>
      </c>
      <c r="E409" s="163">
        <v>5.1920000000000002</v>
      </c>
      <c r="F409" s="147">
        <v>0.32</v>
      </c>
      <c r="G409" s="167">
        <v>6.8</v>
      </c>
    </row>
    <row r="410" spans="1:7" x14ac:dyDescent="0.2">
      <c r="A410" s="106" t="s">
        <v>72</v>
      </c>
      <c r="B410" s="101">
        <v>40764</v>
      </c>
      <c r="C410" s="147">
        <v>0.77200000000000002</v>
      </c>
      <c r="D410" s="147">
        <v>0.95599999999999996</v>
      </c>
      <c r="E410" s="164">
        <v>18.018000000000001</v>
      </c>
      <c r="F410" s="147">
        <v>0.65600000000000003</v>
      </c>
      <c r="G410" s="168">
        <v>19.552</v>
      </c>
    </row>
    <row r="411" spans="1:7" x14ac:dyDescent="0.2">
      <c r="A411" s="106" t="s">
        <v>73</v>
      </c>
      <c r="B411" s="101">
        <v>40764</v>
      </c>
      <c r="C411" s="147">
        <v>4.2999999999999997E-2</v>
      </c>
      <c r="D411" s="147">
        <v>4.1000000000000002E-2</v>
      </c>
      <c r="E411" s="147" t="s">
        <v>173</v>
      </c>
      <c r="F411" s="147">
        <v>0.38</v>
      </c>
      <c r="G411" s="167">
        <v>2.871</v>
      </c>
    </row>
    <row r="412" spans="1:7" x14ac:dyDescent="0.2">
      <c r="A412" s="106" t="s">
        <v>74</v>
      </c>
      <c r="B412" s="101">
        <v>40764</v>
      </c>
      <c r="C412" s="147">
        <v>2.3E-2</v>
      </c>
      <c r="D412" s="147">
        <v>2.5000000000000001E-2</v>
      </c>
      <c r="E412" s="147" t="s">
        <v>173</v>
      </c>
      <c r="F412" s="163">
        <v>1.1120000000000001</v>
      </c>
      <c r="G412" s="167">
        <v>1.948</v>
      </c>
    </row>
    <row r="413" spans="1:7" x14ac:dyDescent="0.2">
      <c r="A413" s="106" t="s">
        <v>75</v>
      </c>
      <c r="B413" s="101">
        <v>40764</v>
      </c>
      <c r="C413" s="147">
        <v>3.5999999999999997E-2</v>
      </c>
      <c r="D413" s="147">
        <v>4.7E-2</v>
      </c>
      <c r="E413" s="147" t="s">
        <v>173</v>
      </c>
      <c r="F413" s="147">
        <v>0.44800000000000001</v>
      </c>
      <c r="G413" s="167">
        <v>2.9980000000000002</v>
      </c>
    </row>
    <row r="414" spans="1:7" x14ac:dyDescent="0.2">
      <c r="A414" s="106" t="s">
        <v>76</v>
      </c>
      <c r="B414" s="101">
        <v>40764</v>
      </c>
      <c r="C414" s="147">
        <v>3.4000000000000002E-2</v>
      </c>
      <c r="D414" s="147">
        <v>3.4000000000000002E-2</v>
      </c>
      <c r="E414" s="147" t="s">
        <v>173</v>
      </c>
      <c r="F414" s="147">
        <v>0.501</v>
      </c>
      <c r="G414" s="167">
        <v>2.964</v>
      </c>
    </row>
    <row r="415" spans="1:7" x14ac:dyDescent="0.2">
      <c r="A415" s="106" t="s">
        <v>77</v>
      </c>
      <c r="B415" s="101">
        <v>40764</v>
      </c>
      <c r="C415" s="147">
        <v>3.2000000000000001E-2</v>
      </c>
      <c r="D415" s="147">
        <v>3.9E-2</v>
      </c>
      <c r="E415" s="147">
        <v>4.9000000000000002E-2</v>
      </c>
      <c r="F415" s="147">
        <v>0.32500000000000001</v>
      </c>
      <c r="G415" s="167">
        <v>3.1579999999999999</v>
      </c>
    </row>
    <row r="416" spans="1:7" ht="13.5" thickBot="1" x14ac:dyDescent="0.25">
      <c r="A416" s="107" t="s">
        <v>78</v>
      </c>
      <c r="B416" s="213">
        <v>40764</v>
      </c>
      <c r="C416" s="217">
        <v>4.1000000000000002E-2</v>
      </c>
      <c r="D416" s="217">
        <v>5.0999999999999997E-2</v>
      </c>
      <c r="E416" s="217" t="s">
        <v>173</v>
      </c>
      <c r="F416" s="217">
        <v>0.90700000000000003</v>
      </c>
      <c r="G416" s="218">
        <v>3.5019999999999998</v>
      </c>
    </row>
    <row r="417" spans="1:7" x14ac:dyDescent="0.2">
      <c r="A417" s="106"/>
      <c r="B417" s="101"/>
      <c r="C417" s="147"/>
      <c r="D417" s="147"/>
      <c r="E417" s="147"/>
      <c r="F417" s="163"/>
      <c r="G417" s="163"/>
    </row>
    <row r="418" spans="1:7" ht="13.5" thickBot="1" x14ac:dyDescent="0.25">
      <c r="A418" s="106"/>
      <c r="B418" s="101"/>
      <c r="C418" s="147"/>
      <c r="D418" s="147"/>
      <c r="E418" s="147"/>
      <c r="F418" s="163"/>
      <c r="G418" s="163"/>
    </row>
    <row r="419" spans="1:7" x14ac:dyDescent="0.2">
      <c r="A419" s="43" t="s">
        <v>121</v>
      </c>
      <c r="B419" s="58"/>
      <c r="C419" s="46" t="s">
        <v>41</v>
      </c>
      <c r="D419" s="46" t="s">
        <v>67</v>
      </c>
      <c r="E419" s="46" t="s">
        <v>38</v>
      </c>
      <c r="F419" s="46" t="s">
        <v>37</v>
      </c>
      <c r="G419" s="146" t="s">
        <v>119</v>
      </c>
    </row>
    <row r="420" spans="1:7" ht="13.5" thickBot="1" x14ac:dyDescent="0.25">
      <c r="A420" s="44" t="s">
        <v>49</v>
      </c>
      <c r="B420" s="59" t="s">
        <v>48</v>
      </c>
      <c r="C420" s="47" t="s">
        <v>113</v>
      </c>
      <c r="D420" s="47" t="s">
        <v>113</v>
      </c>
      <c r="E420" s="47" t="s">
        <v>113</v>
      </c>
      <c r="F420" s="47" t="s">
        <v>113</v>
      </c>
      <c r="G420" s="242" t="s">
        <v>113</v>
      </c>
    </row>
    <row r="421" spans="1:7" x14ac:dyDescent="0.2">
      <c r="A421" s="106" t="s">
        <v>7</v>
      </c>
      <c r="B421" s="101">
        <v>40865</v>
      </c>
      <c r="C421" s="147">
        <v>3.1E-2</v>
      </c>
      <c r="D421" s="147">
        <v>0.31</v>
      </c>
      <c r="E421" s="163">
        <v>6.0697000000000001</v>
      </c>
      <c r="F421" s="147">
        <v>0.23200000000000001</v>
      </c>
      <c r="G421" s="166">
        <v>8.6890000000000001</v>
      </c>
    </row>
    <row r="422" spans="1:7" x14ac:dyDescent="0.2">
      <c r="A422" s="106" t="s">
        <v>36</v>
      </c>
      <c r="B422" s="101">
        <v>40865</v>
      </c>
      <c r="C422" s="147">
        <v>0.13500000000000001</v>
      </c>
      <c r="D422" s="147">
        <v>0.13300000000000001</v>
      </c>
      <c r="E422" s="163">
        <v>6.9459999999999997</v>
      </c>
      <c r="F422" s="147">
        <v>0.40300000000000002</v>
      </c>
      <c r="G422" s="167">
        <v>10.122999999999999</v>
      </c>
    </row>
    <row r="423" spans="1:7" x14ac:dyDescent="0.2">
      <c r="A423" s="106" t="s">
        <v>72</v>
      </c>
      <c r="B423" s="101">
        <v>40865</v>
      </c>
      <c r="C423" s="147">
        <v>0.42799999999999999</v>
      </c>
      <c r="D423" s="163">
        <v>2.2320000000000002</v>
      </c>
      <c r="E423" s="164">
        <v>14.186</v>
      </c>
      <c r="F423" s="163">
        <v>1.1299999999999999</v>
      </c>
      <c r="G423" s="168">
        <v>19.274999999999999</v>
      </c>
    </row>
    <row r="424" spans="1:7" x14ac:dyDescent="0.2">
      <c r="A424" s="106" t="s">
        <v>73</v>
      </c>
      <c r="B424" s="101">
        <v>40866</v>
      </c>
      <c r="C424" s="147">
        <v>8.4599999999999995E-2</v>
      </c>
      <c r="D424" s="147">
        <v>8.8999999999999996E-2</v>
      </c>
      <c r="E424" s="147">
        <v>0.16600000000000001</v>
      </c>
      <c r="F424" s="147">
        <v>0.63800000000000001</v>
      </c>
      <c r="G424" s="167">
        <v>3.6040000000000001</v>
      </c>
    </row>
    <row r="425" spans="1:7" x14ac:dyDescent="0.2">
      <c r="A425" s="106" t="s">
        <v>74</v>
      </c>
      <c r="B425" s="101">
        <v>40866</v>
      </c>
      <c r="C425" s="147">
        <v>7.0999999999999994E-2</v>
      </c>
      <c r="D425" s="147">
        <v>0.08</v>
      </c>
      <c r="E425" s="147">
        <v>0.13100000000000001</v>
      </c>
      <c r="F425" s="147">
        <v>0.65600000000000003</v>
      </c>
      <c r="G425" s="167">
        <v>3.6040000000000001</v>
      </c>
    </row>
    <row r="426" spans="1:7" x14ac:dyDescent="0.2">
      <c r="A426" s="106" t="s">
        <v>75</v>
      </c>
      <c r="B426" s="101">
        <v>40866</v>
      </c>
      <c r="C426" s="147">
        <v>6.5000000000000002E-2</v>
      </c>
      <c r="D426" s="147">
        <v>6.8000000000000005E-2</v>
      </c>
      <c r="E426" s="147">
        <v>0.34799999999999998</v>
      </c>
      <c r="F426" s="147">
        <v>0.39100000000000001</v>
      </c>
      <c r="G426" s="167">
        <v>3.2650000000000001</v>
      </c>
    </row>
    <row r="427" spans="1:7" x14ac:dyDescent="0.2">
      <c r="A427" s="106" t="s">
        <v>76</v>
      </c>
      <c r="B427" s="101">
        <v>40866</v>
      </c>
      <c r="C427" s="147">
        <v>0.05</v>
      </c>
      <c r="D427" s="147">
        <v>0.05</v>
      </c>
      <c r="E427" s="147">
        <v>0.20899999999999999</v>
      </c>
      <c r="F427" s="147">
        <v>0.53400000000000003</v>
      </c>
      <c r="G427" s="167">
        <v>2.8849999999999998</v>
      </c>
    </row>
    <row r="428" spans="1:7" x14ac:dyDescent="0.2">
      <c r="A428" s="106" t="s">
        <v>77</v>
      </c>
      <c r="B428" s="101">
        <v>40866</v>
      </c>
      <c r="C428" s="147">
        <v>6.0999999999999999E-2</v>
      </c>
      <c r="D428" s="147">
        <v>6.5000000000000002E-2</v>
      </c>
      <c r="E428" s="147">
        <v>0.221</v>
      </c>
      <c r="F428" s="147">
        <v>0.52200000000000002</v>
      </c>
      <c r="G428" s="167">
        <v>3.181</v>
      </c>
    </row>
    <row r="429" spans="1:7" ht="13.5" thickBot="1" x14ac:dyDescent="0.25">
      <c r="A429" s="107" t="s">
        <v>78</v>
      </c>
      <c r="B429" s="213">
        <v>40866</v>
      </c>
      <c r="C429" s="217">
        <v>6.4000000000000001E-2</v>
      </c>
      <c r="D429" s="217">
        <v>6.5000000000000002E-2</v>
      </c>
      <c r="E429" s="217">
        <v>0.23300000000000001</v>
      </c>
      <c r="F429" s="217">
        <v>0.505</v>
      </c>
      <c r="G429" s="218">
        <v>3.5139999999999998</v>
      </c>
    </row>
    <row r="430" spans="1:7" x14ac:dyDescent="0.2">
      <c r="A430" s="106"/>
      <c r="B430" s="101"/>
      <c r="C430" s="147"/>
      <c r="D430" s="147"/>
      <c r="E430" s="147"/>
      <c r="F430" s="163"/>
      <c r="G430" s="163"/>
    </row>
    <row r="431" spans="1:7" ht="13.5" thickBot="1" x14ac:dyDescent="0.25">
      <c r="A431" s="106"/>
      <c r="B431" s="101"/>
      <c r="C431" s="147"/>
      <c r="D431" s="147"/>
      <c r="E431" s="147"/>
      <c r="F431" s="163"/>
      <c r="G431" s="163"/>
    </row>
    <row r="432" spans="1:7" x14ac:dyDescent="0.2">
      <c r="A432" s="43" t="s">
        <v>121</v>
      </c>
      <c r="B432" s="58"/>
      <c r="C432" s="46" t="s">
        <v>41</v>
      </c>
      <c r="D432" s="46" t="s">
        <v>67</v>
      </c>
      <c r="E432" s="46" t="s">
        <v>38</v>
      </c>
      <c r="F432" s="46" t="s">
        <v>37</v>
      </c>
      <c r="G432" s="146" t="s">
        <v>119</v>
      </c>
    </row>
    <row r="433" spans="1:7" ht="13.5" thickBot="1" x14ac:dyDescent="0.25">
      <c r="A433" s="44" t="s">
        <v>49</v>
      </c>
      <c r="B433" s="59" t="s">
        <v>48</v>
      </c>
      <c r="C433" s="47" t="s">
        <v>113</v>
      </c>
      <c r="D433" s="47" t="s">
        <v>113</v>
      </c>
      <c r="E433" s="47" t="s">
        <v>113</v>
      </c>
      <c r="F433" s="47" t="s">
        <v>113</v>
      </c>
      <c r="G433" s="242" t="s">
        <v>113</v>
      </c>
    </row>
    <row r="434" spans="1:7" x14ac:dyDescent="0.2">
      <c r="A434" s="106" t="s">
        <v>7</v>
      </c>
      <c r="B434" s="252">
        <v>40967</v>
      </c>
      <c r="C434" s="147">
        <v>0.88300000000000001</v>
      </c>
      <c r="D434" s="163">
        <v>1.43</v>
      </c>
      <c r="E434" s="163">
        <v>6.6139999999999999</v>
      </c>
      <c r="F434" s="147">
        <v>0.14599999999999999</v>
      </c>
      <c r="G434" s="253">
        <v>13.77</v>
      </c>
    </row>
    <row r="435" spans="1:7" x14ac:dyDescent="0.2">
      <c r="A435" s="106" t="s">
        <v>36</v>
      </c>
      <c r="B435" s="252">
        <v>40967</v>
      </c>
      <c r="C435" s="147">
        <v>0.59099999999999997</v>
      </c>
      <c r="D435" s="147">
        <v>0.80200000000000005</v>
      </c>
      <c r="E435" s="163">
        <v>6.3719999999999999</v>
      </c>
      <c r="F435" s="147">
        <v>0.108</v>
      </c>
      <c r="G435" s="168">
        <v>11.504</v>
      </c>
    </row>
    <row r="436" spans="1:7" x14ac:dyDescent="0.2">
      <c r="A436" s="106" t="s">
        <v>72</v>
      </c>
      <c r="B436" s="252">
        <v>40967</v>
      </c>
      <c r="C436" s="147">
        <v>0.96399999999999997</v>
      </c>
      <c r="D436" s="163">
        <v>1.1599999999999999</v>
      </c>
      <c r="E436" s="164">
        <v>13.901999999999999</v>
      </c>
      <c r="F436" s="147">
        <v>0.104</v>
      </c>
      <c r="G436" s="168">
        <v>17.792999999999999</v>
      </c>
    </row>
    <row r="437" spans="1:7" x14ac:dyDescent="0.2">
      <c r="A437" s="106" t="s">
        <v>73</v>
      </c>
      <c r="B437" s="252">
        <v>40967</v>
      </c>
      <c r="C437" s="147">
        <v>7.0000000000000007E-2</v>
      </c>
      <c r="D437" s="147">
        <v>7.0999999999999994E-2</v>
      </c>
      <c r="E437" s="147">
        <v>0.28899999999999998</v>
      </c>
      <c r="F437" s="147">
        <v>0.42899999999999999</v>
      </c>
      <c r="G437" s="167">
        <v>2.8249</v>
      </c>
    </row>
    <row r="438" spans="1:7" x14ac:dyDescent="0.2">
      <c r="A438" s="106" t="s">
        <v>74</v>
      </c>
      <c r="B438" s="252">
        <v>40967</v>
      </c>
      <c r="C438" s="147">
        <v>7.1999999999999995E-2</v>
      </c>
      <c r="D438" s="147">
        <v>7.0000000000000007E-2</v>
      </c>
      <c r="E438" s="147">
        <v>0.311</v>
      </c>
      <c r="F438" s="147">
        <v>0.48899999999999999</v>
      </c>
      <c r="G438" s="167">
        <v>3.01</v>
      </c>
    </row>
    <row r="439" spans="1:7" x14ac:dyDescent="0.2">
      <c r="A439" s="106" t="s">
        <v>75</v>
      </c>
      <c r="B439" s="252">
        <v>40967</v>
      </c>
      <c r="C439" s="147">
        <v>7.0000000000000007E-2</v>
      </c>
      <c r="D439" s="147">
        <v>9.2999999999999999E-2</v>
      </c>
      <c r="E439" s="147">
        <v>0.29699999999999999</v>
      </c>
      <c r="F439" s="147">
        <v>0.43</v>
      </c>
      <c r="G439" s="167">
        <v>3.2320000000000002</v>
      </c>
    </row>
    <row r="440" spans="1:7" x14ac:dyDescent="0.2">
      <c r="A440" s="106" t="s">
        <v>76</v>
      </c>
      <c r="B440" s="252">
        <v>40967</v>
      </c>
      <c r="C440" s="147">
        <v>7.0000000000000007E-2</v>
      </c>
      <c r="D440" s="147">
        <v>9.6000000000000002E-2</v>
      </c>
      <c r="E440" s="147">
        <v>0.32600000000000001</v>
      </c>
      <c r="F440" s="147">
        <v>0.42799999999999999</v>
      </c>
      <c r="G440" s="167">
        <v>3.3090000000000002</v>
      </c>
    </row>
    <row r="441" spans="1:7" x14ac:dyDescent="0.2">
      <c r="A441" s="106" t="s">
        <v>77</v>
      </c>
      <c r="B441" s="252">
        <v>40967</v>
      </c>
      <c r="C441" s="147">
        <v>6.5000000000000002E-2</v>
      </c>
      <c r="D441" s="147">
        <v>8.3000000000000004E-2</v>
      </c>
      <c r="E441" s="147">
        <v>0.32</v>
      </c>
      <c r="F441" s="147">
        <v>0.71399999999999997</v>
      </c>
      <c r="G441" s="167">
        <v>2.8079999999999998</v>
      </c>
    </row>
    <row r="442" spans="1:7" ht="13.5" thickBot="1" x14ac:dyDescent="0.25">
      <c r="A442" s="107" t="s">
        <v>78</v>
      </c>
      <c r="B442" s="254">
        <v>40967</v>
      </c>
      <c r="C442" s="217">
        <v>0.06</v>
      </c>
      <c r="D442" s="217">
        <v>8.2000000000000003E-2</v>
      </c>
      <c r="E442" s="217">
        <v>0.32</v>
      </c>
      <c r="F442" s="217">
        <v>0.63200000000000001</v>
      </c>
      <c r="G442" s="218">
        <v>3.0390000000000001</v>
      </c>
    </row>
    <row r="443" spans="1:7" x14ac:dyDescent="0.2">
      <c r="A443" s="106"/>
      <c r="B443" s="101"/>
      <c r="C443" s="147"/>
      <c r="D443" s="147"/>
      <c r="E443" s="147"/>
      <c r="F443" s="163"/>
      <c r="G443" s="163"/>
    </row>
    <row r="444" spans="1:7" ht="13.5" thickBot="1" x14ac:dyDescent="0.25">
      <c r="A444" s="106"/>
      <c r="B444" s="101"/>
      <c r="C444" s="147"/>
      <c r="D444" s="147"/>
      <c r="E444" s="147"/>
      <c r="F444" s="163"/>
      <c r="G444" s="163"/>
    </row>
    <row r="445" spans="1:7" x14ac:dyDescent="0.2">
      <c r="A445" s="43" t="s">
        <v>121</v>
      </c>
      <c r="B445" s="58"/>
      <c r="C445" s="46" t="s">
        <v>41</v>
      </c>
      <c r="D445" s="46" t="s">
        <v>67</v>
      </c>
      <c r="E445" s="46" t="s">
        <v>38</v>
      </c>
      <c r="F445" s="46" t="s">
        <v>37</v>
      </c>
      <c r="G445" s="146" t="s">
        <v>119</v>
      </c>
    </row>
    <row r="446" spans="1:7" ht="13.5" thickBot="1" x14ac:dyDescent="0.25">
      <c r="A446" s="44" t="s">
        <v>49</v>
      </c>
      <c r="B446" s="59" t="s">
        <v>48</v>
      </c>
      <c r="C446" s="47" t="s">
        <v>113</v>
      </c>
      <c r="D446" s="47" t="s">
        <v>113</v>
      </c>
      <c r="E446" s="47" t="s">
        <v>113</v>
      </c>
      <c r="F446" s="47" t="s">
        <v>113</v>
      </c>
      <c r="G446" s="242" t="s">
        <v>113</v>
      </c>
    </row>
    <row r="447" spans="1:7" x14ac:dyDescent="0.2">
      <c r="A447" s="106" t="s">
        <v>7</v>
      </c>
      <c r="B447" s="101">
        <v>41058</v>
      </c>
      <c r="C447" s="147">
        <v>8.3000000000000004E-2</v>
      </c>
      <c r="D447" s="147">
        <v>0.23799999999999999</v>
      </c>
      <c r="E447" s="163">
        <v>5.62</v>
      </c>
      <c r="F447" s="147">
        <v>8.9999999999999993E-3</v>
      </c>
      <c r="G447" s="166">
        <v>7.74</v>
      </c>
    </row>
    <row r="448" spans="1:7" x14ac:dyDescent="0.2">
      <c r="A448" s="106" t="s">
        <v>36</v>
      </c>
      <c r="B448" s="101">
        <v>41058</v>
      </c>
      <c r="C448" s="147">
        <v>0.184</v>
      </c>
      <c r="D448" s="147">
        <v>0.68100000000000005</v>
      </c>
      <c r="E448" s="163">
        <v>6.07</v>
      </c>
      <c r="F448" s="147">
        <v>0.27500000000000002</v>
      </c>
      <c r="G448" s="168">
        <v>10.481999999999999</v>
      </c>
    </row>
    <row r="449" spans="1:7" x14ac:dyDescent="0.2">
      <c r="A449" s="106" t="s">
        <v>72</v>
      </c>
      <c r="B449" s="101">
        <v>41058</v>
      </c>
      <c r="C449" s="163">
        <v>1.206</v>
      </c>
      <c r="D449" s="163">
        <v>1.601</v>
      </c>
      <c r="E449" s="164">
        <v>15.346</v>
      </c>
      <c r="F449" s="147" t="s">
        <v>176</v>
      </c>
      <c r="G449" s="168">
        <v>17.007000000000001</v>
      </c>
    </row>
    <row r="450" spans="1:7" x14ac:dyDescent="0.2">
      <c r="A450" s="106" t="s">
        <v>73</v>
      </c>
      <c r="B450" s="101">
        <v>41059</v>
      </c>
      <c r="C450" s="147">
        <v>8.8999999999999996E-2</v>
      </c>
      <c r="D450" s="147">
        <v>9.5000000000000001E-2</v>
      </c>
      <c r="E450" s="147">
        <v>0.06</v>
      </c>
      <c r="F450" s="147">
        <v>0.60099999999999998</v>
      </c>
      <c r="G450" s="167">
        <v>4.2450000000000001</v>
      </c>
    </row>
    <row r="451" spans="1:7" x14ac:dyDescent="0.2">
      <c r="A451" s="106" t="s">
        <v>74</v>
      </c>
      <c r="B451" s="101">
        <v>41059</v>
      </c>
      <c r="C451" s="147">
        <v>3.1E-2</v>
      </c>
      <c r="D451" s="147">
        <v>6.3E-2</v>
      </c>
      <c r="E451" s="147">
        <v>1.7000000000000001E-2</v>
      </c>
      <c r="F451" s="163">
        <v>1.48</v>
      </c>
      <c r="G451" s="167">
        <v>3.55</v>
      </c>
    </row>
    <row r="452" spans="1:7" x14ac:dyDescent="0.2">
      <c r="A452" s="106" t="s">
        <v>75</v>
      </c>
      <c r="B452" s="101">
        <v>41059</v>
      </c>
      <c r="C452" s="147">
        <v>5.1999999999999998E-2</v>
      </c>
      <c r="D452" s="147">
        <v>7.9000000000000001E-2</v>
      </c>
      <c r="E452" s="147">
        <v>8.3000000000000004E-2</v>
      </c>
      <c r="F452" s="147">
        <v>0.56699999999999995</v>
      </c>
      <c r="G452" s="167">
        <v>3.669</v>
      </c>
    </row>
    <row r="453" spans="1:7" x14ac:dyDescent="0.2">
      <c r="A453" s="106" t="s">
        <v>76</v>
      </c>
      <c r="B453" s="101">
        <v>41059</v>
      </c>
      <c r="C453" s="147">
        <v>2.7E-2</v>
      </c>
      <c r="D453" s="147">
        <v>4.9000000000000002E-2</v>
      </c>
      <c r="E453" s="147">
        <v>5.6000000000000001E-2</v>
      </c>
      <c r="F453" s="147">
        <v>0.94299999999999995</v>
      </c>
      <c r="G453" s="167">
        <v>3.3988999999999998</v>
      </c>
    </row>
    <row r="454" spans="1:7" x14ac:dyDescent="0.2">
      <c r="A454" s="106" t="s">
        <v>77</v>
      </c>
      <c r="B454" s="101">
        <v>41059</v>
      </c>
      <c r="C454" s="147">
        <v>0.03</v>
      </c>
      <c r="D454" s="147">
        <v>8.4000000000000005E-2</v>
      </c>
      <c r="E454" s="147">
        <v>6.4000000000000001E-2</v>
      </c>
      <c r="F454" s="147">
        <v>0.61</v>
      </c>
      <c r="G454" s="167">
        <v>4.09</v>
      </c>
    </row>
    <row r="455" spans="1:7" ht="13.5" thickBot="1" x14ac:dyDescent="0.25">
      <c r="A455" s="107" t="s">
        <v>78</v>
      </c>
      <c r="B455" s="213">
        <v>41059</v>
      </c>
      <c r="C455" s="217">
        <v>4.4999999999999998E-2</v>
      </c>
      <c r="D455" s="217">
        <v>5.5E-2</v>
      </c>
      <c r="E455" s="217">
        <v>7.6999999999999999E-2</v>
      </c>
      <c r="F455" s="219">
        <v>1.06</v>
      </c>
      <c r="G455" s="218">
        <v>3.6589999999999998</v>
      </c>
    </row>
    <row r="456" spans="1:7" x14ac:dyDescent="0.2">
      <c r="A456" s="106"/>
      <c r="B456" s="101"/>
      <c r="C456" s="147"/>
      <c r="D456" s="147"/>
      <c r="E456" s="147"/>
      <c r="F456" s="163"/>
      <c r="G456" s="163"/>
    </row>
    <row r="457" spans="1:7" ht="13.5" thickBot="1" x14ac:dyDescent="0.25">
      <c r="A457" s="106"/>
      <c r="B457" s="101"/>
      <c r="C457" s="147"/>
      <c r="D457" s="147"/>
      <c r="E457" s="147"/>
      <c r="F457" s="163"/>
      <c r="G457" s="163"/>
    </row>
    <row r="458" spans="1:7" x14ac:dyDescent="0.2">
      <c r="A458" s="43" t="s">
        <v>121</v>
      </c>
      <c r="B458" s="58"/>
      <c r="C458" s="46" t="s">
        <v>41</v>
      </c>
      <c r="D458" s="46" t="s">
        <v>67</v>
      </c>
      <c r="E458" s="46" t="s">
        <v>38</v>
      </c>
      <c r="F458" s="46" t="s">
        <v>37</v>
      </c>
      <c r="G458" s="146" t="s">
        <v>119</v>
      </c>
    </row>
    <row r="459" spans="1:7" ht="13.5" thickBot="1" x14ac:dyDescent="0.25">
      <c r="A459" s="44" t="s">
        <v>49</v>
      </c>
      <c r="B459" s="59" t="s">
        <v>48</v>
      </c>
      <c r="C459" s="47" t="s">
        <v>113</v>
      </c>
      <c r="D459" s="47" t="s">
        <v>113</v>
      </c>
      <c r="E459" s="47" t="s">
        <v>113</v>
      </c>
      <c r="F459" s="47" t="s">
        <v>113</v>
      </c>
      <c r="G459" s="242" t="s">
        <v>113</v>
      </c>
    </row>
    <row r="460" spans="1:7" x14ac:dyDescent="0.2">
      <c r="A460" s="106" t="s">
        <v>7</v>
      </c>
      <c r="B460" s="101">
        <v>41123</v>
      </c>
      <c r="C460" s="147">
        <v>0.23100000000000001</v>
      </c>
      <c r="D460" s="147">
        <v>0.44497999999999999</v>
      </c>
      <c r="E460" s="163">
        <v>4.6630000000000003</v>
      </c>
      <c r="F460" s="147">
        <v>0.42799999999999999</v>
      </c>
      <c r="G460" s="253">
        <v>10.268000000000001</v>
      </c>
    </row>
    <row r="461" spans="1:7" x14ac:dyDescent="0.2">
      <c r="A461" s="106" t="s">
        <v>36</v>
      </c>
      <c r="B461" s="101">
        <v>41123</v>
      </c>
      <c r="C461" s="147">
        <v>0.50700000000000001</v>
      </c>
      <c r="D461" s="147">
        <v>0.90856999999999999</v>
      </c>
      <c r="E461" s="163">
        <v>2.056</v>
      </c>
      <c r="F461" s="147">
        <v>0.189</v>
      </c>
      <c r="G461" s="167">
        <v>5.6159999999999997</v>
      </c>
    </row>
    <row r="462" spans="1:7" x14ac:dyDescent="0.2">
      <c r="A462" s="106" t="s">
        <v>72</v>
      </c>
      <c r="B462" s="101">
        <v>41123</v>
      </c>
      <c r="C462" s="163">
        <v>1.0107999999999999</v>
      </c>
      <c r="D462" s="163">
        <v>1.3363750000000001</v>
      </c>
      <c r="E462" s="164">
        <v>11.007999999999999</v>
      </c>
      <c r="F462" s="147">
        <v>9.8000000000000004E-2</v>
      </c>
      <c r="G462" s="168">
        <v>16.120999999999999</v>
      </c>
    </row>
    <row r="463" spans="1:7" x14ac:dyDescent="0.2">
      <c r="A463" s="106" t="s">
        <v>73</v>
      </c>
      <c r="B463" s="101">
        <v>41123</v>
      </c>
      <c r="C463" s="147">
        <v>0.1009</v>
      </c>
      <c r="D463" s="147">
        <v>0.106</v>
      </c>
      <c r="E463" s="147">
        <v>1.2999999999999999E-2</v>
      </c>
      <c r="F463" s="147">
        <v>0.65500000000000003</v>
      </c>
      <c r="G463" s="167">
        <v>4.5049999999999999</v>
      </c>
    </row>
    <row r="464" spans="1:7" x14ac:dyDescent="0.2">
      <c r="A464" s="106" t="s">
        <v>74</v>
      </c>
      <c r="B464" s="101">
        <v>41123</v>
      </c>
      <c r="C464" s="147">
        <v>7.0000000000000007E-2</v>
      </c>
      <c r="D464" s="147">
        <v>8.3000000000000004E-2</v>
      </c>
      <c r="E464" s="147">
        <v>1.4E-2</v>
      </c>
      <c r="F464" s="163">
        <v>1.1679999999999999</v>
      </c>
      <c r="G464" s="167">
        <v>3.9489999999999998</v>
      </c>
    </row>
    <row r="465" spans="1:7" x14ac:dyDescent="0.2">
      <c r="A465" s="106" t="s">
        <v>75</v>
      </c>
      <c r="B465" s="101">
        <v>41123</v>
      </c>
      <c r="C465" s="147">
        <v>0.06</v>
      </c>
      <c r="D465" s="147">
        <v>6.2E-2</v>
      </c>
      <c r="E465" s="147">
        <v>0.03</v>
      </c>
      <c r="F465" s="147">
        <v>0.65200000000000002</v>
      </c>
      <c r="G465" s="167">
        <v>2.931</v>
      </c>
    </row>
    <row r="466" spans="1:7" x14ac:dyDescent="0.2">
      <c r="A466" s="106" t="s">
        <v>76</v>
      </c>
      <c r="B466" s="101">
        <v>41123</v>
      </c>
      <c r="C466" s="147">
        <v>7.6999999999999999E-2</v>
      </c>
      <c r="D466" s="147">
        <v>8.5999999999999993E-2</v>
      </c>
      <c r="E466" s="147">
        <v>5.0000000000000001E-3</v>
      </c>
      <c r="F466" s="163">
        <v>2.4529999999999998</v>
      </c>
      <c r="G466" s="167">
        <v>4.4859999999999998</v>
      </c>
    </row>
    <row r="467" spans="1:7" x14ac:dyDescent="0.2">
      <c r="A467" s="106" t="s">
        <v>77</v>
      </c>
      <c r="B467" s="101">
        <v>41123</v>
      </c>
      <c r="C467" s="147">
        <v>5.5E-2</v>
      </c>
      <c r="D467" s="147">
        <v>5.5E-2</v>
      </c>
      <c r="E467" s="147">
        <v>0.05</v>
      </c>
      <c r="F467" s="147">
        <v>0.70199999999999996</v>
      </c>
      <c r="G467" s="167">
        <v>2.5150000000000001</v>
      </c>
    </row>
    <row r="468" spans="1:7" ht="13.5" thickBot="1" x14ac:dyDescent="0.25">
      <c r="A468" s="107" t="s">
        <v>78</v>
      </c>
      <c r="B468" s="213">
        <v>41123</v>
      </c>
      <c r="C468" s="217">
        <v>7.2999999999999995E-2</v>
      </c>
      <c r="D468" s="217">
        <v>8.2000000000000003E-2</v>
      </c>
      <c r="E468" s="217">
        <v>1.0999999999999999E-2</v>
      </c>
      <c r="F468" s="219">
        <v>2.0609999999999999</v>
      </c>
      <c r="G468" s="218">
        <v>4.3949999999999996</v>
      </c>
    </row>
    <row r="469" spans="1:7" x14ac:dyDescent="0.2">
      <c r="B469"/>
    </row>
    <row r="470" spans="1:7" ht="13.5" thickBot="1" x14ac:dyDescent="0.25">
      <c r="B470"/>
    </row>
    <row r="471" spans="1:7" x14ac:dyDescent="0.2">
      <c r="A471" s="43" t="s">
        <v>121</v>
      </c>
      <c r="B471" s="58"/>
      <c r="C471" s="46" t="s">
        <v>41</v>
      </c>
      <c r="D471" s="46" t="s">
        <v>67</v>
      </c>
      <c r="E471" s="46" t="s">
        <v>38</v>
      </c>
      <c r="F471" s="46" t="s">
        <v>37</v>
      </c>
      <c r="G471" s="146" t="s">
        <v>119</v>
      </c>
    </row>
    <row r="472" spans="1:7" ht="13.5" thickBot="1" x14ac:dyDescent="0.25">
      <c r="A472" s="44" t="s">
        <v>49</v>
      </c>
      <c r="B472" s="59" t="s">
        <v>48</v>
      </c>
      <c r="C472" s="47" t="s">
        <v>113</v>
      </c>
      <c r="D472" s="47" t="s">
        <v>113</v>
      </c>
      <c r="E472" s="47" t="s">
        <v>113</v>
      </c>
      <c r="F472" s="47" t="s">
        <v>113</v>
      </c>
      <c r="G472" s="242" t="s">
        <v>113</v>
      </c>
    </row>
    <row r="473" spans="1:7" x14ac:dyDescent="0.2">
      <c r="A473" s="106" t="s">
        <v>7</v>
      </c>
      <c r="B473" s="101">
        <v>41233</v>
      </c>
      <c r="C473" s="147">
        <v>0.48399999999999999</v>
      </c>
      <c r="D473" s="147">
        <v>0.60499999999999998</v>
      </c>
      <c r="E473" s="163">
        <v>5.7290000000000001</v>
      </c>
      <c r="F473" s="147">
        <v>0.192</v>
      </c>
      <c r="G473" s="166">
        <v>5.4059999999999997</v>
      </c>
    </row>
    <row r="474" spans="1:7" x14ac:dyDescent="0.2">
      <c r="A474" s="106" t="s">
        <v>36</v>
      </c>
      <c r="B474" s="101">
        <v>41233</v>
      </c>
      <c r="C474" s="147">
        <v>0.49199999999999999</v>
      </c>
      <c r="D474" s="147">
        <v>0.60799999999999998</v>
      </c>
      <c r="E474" s="163">
        <v>4.5430000000000001</v>
      </c>
      <c r="F474" s="147">
        <v>0.54300000000000004</v>
      </c>
      <c r="G474" s="167">
        <v>4.9039999999999999</v>
      </c>
    </row>
    <row r="475" spans="1:7" x14ac:dyDescent="0.2">
      <c r="A475" s="106" t="s">
        <v>72</v>
      </c>
      <c r="B475" s="101">
        <v>41233</v>
      </c>
      <c r="C475" s="163">
        <v>1.6990000000000001</v>
      </c>
      <c r="D475" s="163">
        <v>1.9059999999999999</v>
      </c>
      <c r="E475" s="164">
        <v>11.095000000000001</v>
      </c>
      <c r="F475" s="147">
        <v>0.92900000000000005</v>
      </c>
      <c r="G475" s="168">
        <v>11.2</v>
      </c>
    </row>
    <row r="476" spans="1:7" x14ac:dyDescent="0.2">
      <c r="A476" s="106" t="s">
        <v>73</v>
      </c>
      <c r="B476" s="101">
        <v>41232</v>
      </c>
      <c r="C476" s="147">
        <v>6.4000000000000001E-2</v>
      </c>
      <c r="D476" s="147">
        <v>9.5000000000000001E-2</v>
      </c>
      <c r="E476" s="147">
        <v>7.8E-2</v>
      </c>
      <c r="F476" s="147">
        <v>0.93300000000000005</v>
      </c>
      <c r="G476" s="167">
        <v>2.4239999999999999</v>
      </c>
    </row>
    <row r="477" spans="1:7" x14ac:dyDescent="0.2">
      <c r="A477" s="106" t="s">
        <v>74</v>
      </c>
      <c r="B477" s="101">
        <v>41232</v>
      </c>
      <c r="C477" s="147">
        <v>6.8000000000000005E-2</v>
      </c>
      <c r="D477" s="147">
        <v>9.6000000000000002E-2</v>
      </c>
      <c r="E477" s="147">
        <v>0.114</v>
      </c>
      <c r="F477" s="163">
        <v>1.036</v>
      </c>
      <c r="G477" s="167">
        <v>2.5310000000000001</v>
      </c>
    </row>
    <row r="478" spans="1:7" x14ac:dyDescent="0.2">
      <c r="A478" s="106" t="s">
        <v>75</v>
      </c>
      <c r="B478" s="101">
        <v>41232</v>
      </c>
      <c r="C478" s="147">
        <v>5.7000000000000002E-2</v>
      </c>
      <c r="D478" s="147">
        <v>7.4999999999999997E-2</v>
      </c>
      <c r="E478" s="147">
        <v>0.11799999999999999</v>
      </c>
      <c r="F478" s="147">
        <v>0.77200000000000002</v>
      </c>
      <c r="G478" s="167">
        <v>2.0710000000000002</v>
      </c>
    </row>
    <row r="479" spans="1:7" x14ac:dyDescent="0.2">
      <c r="A479" s="106" t="s">
        <v>76</v>
      </c>
      <c r="B479" s="101">
        <v>41232</v>
      </c>
      <c r="C479" s="147">
        <v>6.6000000000000003E-2</v>
      </c>
      <c r="D479" s="147">
        <v>7.3999999999999996E-2</v>
      </c>
      <c r="E479" s="147">
        <v>8.4000000000000005E-2</v>
      </c>
      <c r="F479" s="147">
        <v>0.86799999999999999</v>
      </c>
      <c r="G479" s="167">
        <v>2.0110000000000001</v>
      </c>
    </row>
    <row r="480" spans="1:7" x14ac:dyDescent="0.2">
      <c r="A480" s="106" t="s">
        <v>77</v>
      </c>
      <c r="B480" s="101">
        <v>41232</v>
      </c>
      <c r="C480" s="147">
        <v>5.8000000000000003E-2</v>
      </c>
      <c r="D480" s="147">
        <v>8.4000000000000005E-2</v>
      </c>
      <c r="E480" s="147">
        <v>0.14699999999999999</v>
      </c>
      <c r="F480" s="147">
        <v>0.81200000000000006</v>
      </c>
      <c r="G480" s="167">
        <v>2.1110000000000002</v>
      </c>
    </row>
    <row r="481" spans="1:7" ht="13.5" thickBot="1" x14ac:dyDescent="0.25">
      <c r="A481" s="107" t="s">
        <v>78</v>
      </c>
      <c r="B481" s="213">
        <v>41232</v>
      </c>
      <c r="C481" s="217">
        <v>5.8000000000000003E-2</v>
      </c>
      <c r="D481" s="217">
        <v>7.8E-2</v>
      </c>
      <c r="E481" s="217">
        <v>0.09</v>
      </c>
      <c r="F481" s="217">
        <v>0.79800000000000004</v>
      </c>
      <c r="G481" s="218">
        <v>2.0209999999999999</v>
      </c>
    </row>
    <row r="482" spans="1:7" x14ac:dyDescent="0.2">
      <c r="A482" s="106"/>
      <c r="B482" s="101"/>
      <c r="C482" s="147"/>
      <c r="D482" s="147"/>
      <c r="E482" s="147"/>
      <c r="F482" s="163"/>
      <c r="G482" s="163"/>
    </row>
    <row r="483" spans="1:7" ht="13.5" thickBot="1" x14ac:dyDescent="0.25">
      <c r="A483" s="106"/>
      <c r="B483" s="101"/>
      <c r="C483" s="147"/>
      <c r="D483" s="147"/>
      <c r="E483" s="147"/>
      <c r="F483" s="163"/>
      <c r="G483" s="163"/>
    </row>
    <row r="484" spans="1:7" x14ac:dyDescent="0.2">
      <c r="A484" s="43" t="s">
        <v>121</v>
      </c>
      <c r="B484" s="58"/>
      <c r="C484" s="46" t="s">
        <v>41</v>
      </c>
      <c r="D484" s="46" t="s">
        <v>67</v>
      </c>
      <c r="E484" s="46" t="s">
        <v>38</v>
      </c>
      <c r="F484" s="46" t="s">
        <v>37</v>
      </c>
      <c r="G484" s="146" t="s">
        <v>119</v>
      </c>
    </row>
    <row r="485" spans="1:7" ht="13.5" thickBot="1" x14ac:dyDescent="0.25">
      <c r="A485" s="44" t="s">
        <v>49</v>
      </c>
      <c r="B485" s="59" t="s">
        <v>48</v>
      </c>
      <c r="C485" s="47" t="s">
        <v>113</v>
      </c>
      <c r="D485" s="47" t="s">
        <v>113</v>
      </c>
      <c r="E485" s="47" t="s">
        <v>113</v>
      </c>
      <c r="F485" s="47" t="s">
        <v>113</v>
      </c>
      <c r="G485" s="242" t="s">
        <v>113</v>
      </c>
    </row>
    <row r="486" spans="1:7" x14ac:dyDescent="0.2">
      <c r="A486" s="106" t="s">
        <v>7</v>
      </c>
      <c r="B486" s="101">
        <v>41329</v>
      </c>
      <c r="C486" s="147">
        <v>0.312</v>
      </c>
      <c r="D486" s="163">
        <v>1.1850000000000001</v>
      </c>
      <c r="E486" s="163">
        <v>7.8179999999999996</v>
      </c>
      <c r="F486" s="163">
        <v>1.2595000000000001</v>
      </c>
      <c r="G486" s="166">
        <v>7.7059559999999996</v>
      </c>
    </row>
    <row r="487" spans="1:7" x14ac:dyDescent="0.2">
      <c r="A487" s="106" t="s">
        <v>36</v>
      </c>
      <c r="B487" s="101">
        <v>41329</v>
      </c>
      <c r="C487" s="147">
        <v>0.41099999999999998</v>
      </c>
      <c r="D487" s="163">
        <v>2.0910000000000002</v>
      </c>
      <c r="E487" s="163">
        <v>5.2229999999999999</v>
      </c>
      <c r="F487" s="147">
        <v>0.89500000000000002</v>
      </c>
      <c r="G487" s="167">
        <v>5.5731999999999999</v>
      </c>
    </row>
    <row r="488" spans="1:7" x14ac:dyDescent="0.2">
      <c r="A488" s="106" t="s">
        <v>72</v>
      </c>
      <c r="B488" s="101">
        <v>41329</v>
      </c>
      <c r="C488" s="147">
        <v>0.98799999999999999</v>
      </c>
      <c r="D488" s="163">
        <v>3.3580000000000001</v>
      </c>
      <c r="E488" s="163">
        <v>9.1140000000000008</v>
      </c>
      <c r="F488" s="163">
        <v>2.5289999999999999</v>
      </c>
      <c r="G488" s="168">
        <v>11.816000000000001</v>
      </c>
    </row>
    <row r="489" spans="1:7" x14ac:dyDescent="0.2">
      <c r="A489" s="106" t="s">
        <v>73</v>
      </c>
      <c r="B489" s="101">
        <v>41330</v>
      </c>
      <c r="C489" s="147">
        <v>0.06</v>
      </c>
      <c r="D489" s="147">
        <v>0.13900000000000001</v>
      </c>
      <c r="E489" s="147">
        <v>0.26900000000000002</v>
      </c>
      <c r="F489" s="147">
        <v>0.94199999999999995</v>
      </c>
      <c r="G489" s="167">
        <v>2.2639999999999998</v>
      </c>
    </row>
    <row r="490" spans="1:7" x14ac:dyDescent="0.2">
      <c r="A490" s="106" t="s">
        <v>74</v>
      </c>
      <c r="B490" s="101">
        <v>41330</v>
      </c>
      <c r="C490" s="147">
        <v>5.6000000000000001E-2</v>
      </c>
      <c r="D490" s="147">
        <v>0.14799999999999999</v>
      </c>
      <c r="E490" s="147">
        <v>0.16800000000000001</v>
      </c>
      <c r="F490" s="147">
        <v>0.78300000000000003</v>
      </c>
      <c r="G490" s="167">
        <v>2.2749999999999999</v>
      </c>
    </row>
    <row r="491" spans="1:7" x14ac:dyDescent="0.2">
      <c r="A491" s="106" t="s">
        <v>75</v>
      </c>
      <c r="B491" s="101">
        <v>41330</v>
      </c>
      <c r="C491" s="147">
        <v>4.2000000000000003E-2</v>
      </c>
      <c r="D491" s="147">
        <v>0.14799999999999999</v>
      </c>
      <c r="E491" s="147">
        <v>0.26100000000000001</v>
      </c>
      <c r="F491" s="147">
        <v>0.42399999999999999</v>
      </c>
      <c r="G491" s="167">
        <v>2.532</v>
      </c>
    </row>
    <row r="492" spans="1:7" x14ac:dyDescent="0.2">
      <c r="A492" s="106" t="s">
        <v>76</v>
      </c>
      <c r="B492" s="101">
        <v>41330</v>
      </c>
      <c r="C492" s="147">
        <v>4.2000000000000003E-2</v>
      </c>
      <c r="D492" s="147">
        <v>0.122</v>
      </c>
      <c r="E492" s="147">
        <v>0.20899999999999999</v>
      </c>
      <c r="F492" s="147">
        <v>0.56399999999999995</v>
      </c>
      <c r="G492" s="167">
        <v>2.2298</v>
      </c>
    </row>
    <row r="493" spans="1:7" x14ac:dyDescent="0.2">
      <c r="A493" s="106" t="s">
        <v>77</v>
      </c>
      <c r="B493" s="101">
        <v>41330</v>
      </c>
      <c r="C493" s="147">
        <v>4.1000000000000002E-2</v>
      </c>
      <c r="D493" s="147">
        <v>0.127</v>
      </c>
      <c r="E493" s="147">
        <v>0.27700000000000002</v>
      </c>
      <c r="F493" s="147">
        <v>0.318</v>
      </c>
      <c r="G493" s="167">
        <v>2.5413999999999999</v>
      </c>
    </row>
    <row r="494" spans="1:7" ht="13.5" thickBot="1" x14ac:dyDescent="0.25">
      <c r="A494" s="107" t="s">
        <v>78</v>
      </c>
      <c r="B494" s="213">
        <v>41330</v>
      </c>
      <c r="C494" s="217">
        <v>6.5000000000000002E-2</v>
      </c>
      <c r="D494" s="217">
        <v>0.126</v>
      </c>
      <c r="E494" s="217">
        <v>0.309</v>
      </c>
      <c r="F494" s="217">
        <v>0.36199999999999999</v>
      </c>
      <c r="G494" s="218">
        <v>2.3658809999999999</v>
      </c>
    </row>
    <row r="495" spans="1:7" x14ac:dyDescent="0.2">
      <c r="A495" s="106"/>
      <c r="B495" s="101"/>
      <c r="C495" s="147"/>
      <c r="D495" s="147"/>
      <c r="E495" s="147"/>
      <c r="F495" s="163"/>
      <c r="G495" s="163"/>
    </row>
    <row r="496" spans="1:7" ht="13.5" thickBot="1" x14ac:dyDescent="0.25">
      <c r="A496" s="106"/>
      <c r="B496" s="101"/>
      <c r="C496" s="147"/>
      <c r="D496" s="147"/>
      <c r="E496" s="147"/>
      <c r="F496" s="163"/>
      <c r="G496" s="163"/>
    </row>
    <row r="497" spans="1:7" x14ac:dyDescent="0.2">
      <c r="A497" s="43" t="s">
        <v>121</v>
      </c>
      <c r="B497" s="58"/>
      <c r="C497" s="46" t="s">
        <v>41</v>
      </c>
      <c r="D497" s="46" t="s">
        <v>67</v>
      </c>
      <c r="E497" s="46" t="s">
        <v>38</v>
      </c>
      <c r="F497" s="46" t="s">
        <v>37</v>
      </c>
      <c r="G497" s="146" t="s">
        <v>119</v>
      </c>
    </row>
    <row r="498" spans="1:7" ht="13.5" thickBot="1" x14ac:dyDescent="0.25">
      <c r="A498" s="44" t="s">
        <v>49</v>
      </c>
      <c r="B498" s="59" t="s">
        <v>48</v>
      </c>
      <c r="C498" s="47" t="s">
        <v>113</v>
      </c>
      <c r="D498" s="47" t="s">
        <v>113</v>
      </c>
      <c r="E498" s="47" t="s">
        <v>113</v>
      </c>
      <c r="F498" s="47" t="s">
        <v>113</v>
      </c>
      <c r="G498" s="242" t="s">
        <v>113</v>
      </c>
    </row>
    <row r="499" spans="1:7" x14ac:dyDescent="0.2">
      <c r="A499" s="106" t="s">
        <v>7</v>
      </c>
      <c r="B499" s="101">
        <v>41401</v>
      </c>
      <c r="C499" s="147">
        <v>0.17299999999999999</v>
      </c>
      <c r="D499" s="147">
        <v>0.66800000000000004</v>
      </c>
      <c r="E499" s="163">
        <v>6.3479999999999999</v>
      </c>
      <c r="F499" s="147">
        <v>0.54200000000000004</v>
      </c>
      <c r="G499" s="253">
        <v>11</v>
      </c>
    </row>
    <row r="500" spans="1:7" x14ac:dyDescent="0.2">
      <c r="A500" s="106" t="s">
        <v>36</v>
      </c>
      <c r="B500" s="101">
        <v>41401</v>
      </c>
      <c r="C500" s="147">
        <v>0.27700000000000002</v>
      </c>
      <c r="D500" s="147">
        <v>0.78400000000000003</v>
      </c>
      <c r="E500" s="163">
        <v>4.508</v>
      </c>
      <c r="F500" s="147">
        <v>0.222</v>
      </c>
      <c r="G500" s="167">
        <v>8.4540000000000006</v>
      </c>
    </row>
    <row r="501" spans="1:7" x14ac:dyDescent="0.2">
      <c r="A501" s="106" t="s">
        <v>72</v>
      </c>
      <c r="B501" s="101">
        <v>37018</v>
      </c>
      <c r="C501" s="147">
        <v>0.51800000000000002</v>
      </c>
      <c r="D501" s="163">
        <v>1.583</v>
      </c>
      <c r="E501" s="164">
        <v>14.532</v>
      </c>
      <c r="F501" s="147">
        <v>0.97599999999999998</v>
      </c>
      <c r="G501" s="168">
        <v>17.914999999999999</v>
      </c>
    </row>
    <row r="502" spans="1:7" x14ac:dyDescent="0.2">
      <c r="A502" s="106" t="s">
        <v>73</v>
      </c>
      <c r="B502" s="101">
        <v>41402</v>
      </c>
      <c r="C502" s="147">
        <v>6.8000000000000005E-2</v>
      </c>
      <c r="D502" s="147">
        <v>6.9000000000000006E-2</v>
      </c>
      <c r="E502" s="147">
        <v>3.1E-2</v>
      </c>
      <c r="F502" s="147">
        <v>0.33169999999999999</v>
      </c>
      <c r="G502" s="167">
        <v>4.0309999999999997</v>
      </c>
    </row>
    <row r="503" spans="1:7" x14ac:dyDescent="0.2">
      <c r="A503" s="106" t="s">
        <v>74</v>
      </c>
      <c r="B503" s="101">
        <v>41402</v>
      </c>
      <c r="C503" s="147">
        <v>6.6000000000000003E-2</v>
      </c>
      <c r="D503" s="147">
        <v>6.9000000000000006E-2</v>
      </c>
      <c r="E503" s="147">
        <v>6.4000000000000001E-2</v>
      </c>
      <c r="F503" s="147">
        <v>0.496</v>
      </c>
      <c r="G503" s="167">
        <v>4.03</v>
      </c>
    </row>
    <row r="504" spans="1:7" x14ac:dyDescent="0.2">
      <c r="A504" s="106" t="s">
        <v>75</v>
      </c>
      <c r="B504" s="101">
        <v>41402</v>
      </c>
      <c r="C504" s="147">
        <v>6.8000000000000005E-2</v>
      </c>
      <c r="D504" s="147">
        <v>7.4999999999999997E-2</v>
      </c>
      <c r="E504" s="147">
        <v>9.8000000000000004E-2</v>
      </c>
      <c r="F504" s="147">
        <v>0.24251</v>
      </c>
      <c r="G504" s="167">
        <v>4.2770000000000001</v>
      </c>
    </row>
    <row r="505" spans="1:7" x14ac:dyDescent="0.2">
      <c r="A505" s="106" t="s">
        <v>76</v>
      </c>
      <c r="B505" s="101">
        <v>41402</v>
      </c>
      <c r="C505" s="147">
        <v>6.9000000000000006E-2</v>
      </c>
      <c r="D505" s="147">
        <v>6.0999999999999999E-2</v>
      </c>
      <c r="E505" s="147">
        <v>5.2999999999999999E-2</v>
      </c>
      <c r="F505" s="147">
        <v>0.34100000000000003</v>
      </c>
      <c r="G505" s="167">
        <v>3.9889999999999999</v>
      </c>
    </row>
    <row r="506" spans="1:7" x14ac:dyDescent="0.2">
      <c r="A506" s="106" t="s">
        <v>77</v>
      </c>
      <c r="B506" s="101">
        <v>41402</v>
      </c>
      <c r="C506" s="147">
        <v>6.8000000000000005E-2</v>
      </c>
      <c r="D506" s="147">
        <v>8.5999999999999993E-2</v>
      </c>
      <c r="E506" s="147">
        <v>7.8E-2</v>
      </c>
      <c r="F506" s="147">
        <v>0.16700000000000001</v>
      </c>
      <c r="G506" s="167">
        <v>4.7169999999999996</v>
      </c>
    </row>
    <row r="507" spans="1:7" ht="13.5" thickBot="1" x14ac:dyDescent="0.25">
      <c r="A507" s="107" t="s">
        <v>78</v>
      </c>
      <c r="B507" s="213">
        <v>41402</v>
      </c>
      <c r="C507" s="217">
        <v>5.5E-2</v>
      </c>
      <c r="D507" s="217">
        <v>5.6000000000000001E-2</v>
      </c>
      <c r="E507" s="217">
        <v>8.8999999999999996E-2</v>
      </c>
      <c r="F507" s="217">
        <v>0.253</v>
      </c>
      <c r="G507" s="218">
        <v>4.1269999999999998</v>
      </c>
    </row>
    <row r="508" spans="1:7" x14ac:dyDescent="0.2">
      <c r="A508" s="106"/>
      <c r="B508" s="101"/>
      <c r="C508" s="147"/>
      <c r="D508" s="147"/>
      <c r="E508" s="147"/>
      <c r="F508" s="163"/>
      <c r="G508" s="163"/>
    </row>
    <row r="509" spans="1:7" ht="13.5" thickBot="1" x14ac:dyDescent="0.25">
      <c r="A509" s="106"/>
      <c r="B509" s="101"/>
      <c r="C509" s="147"/>
      <c r="D509" s="147"/>
      <c r="E509" s="147"/>
      <c r="F509" s="163"/>
      <c r="G509" s="163"/>
    </row>
    <row r="510" spans="1:7" x14ac:dyDescent="0.2">
      <c r="A510" s="43" t="s">
        <v>121</v>
      </c>
      <c r="B510" s="58"/>
      <c r="C510" s="46" t="s">
        <v>41</v>
      </c>
      <c r="D510" s="46" t="s">
        <v>67</v>
      </c>
      <c r="E510" s="46" t="s">
        <v>38</v>
      </c>
      <c r="F510" s="46" t="s">
        <v>37</v>
      </c>
      <c r="G510" s="146" t="s">
        <v>119</v>
      </c>
    </row>
    <row r="511" spans="1:7" ht="13.5" thickBot="1" x14ac:dyDescent="0.25">
      <c r="A511" s="44" t="s">
        <v>49</v>
      </c>
      <c r="B511" s="59" t="s">
        <v>48</v>
      </c>
      <c r="C511" s="47" t="s">
        <v>113</v>
      </c>
      <c r="D511" s="47" t="s">
        <v>113</v>
      </c>
      <c r="E511" s="47" t="s">
        <v>113</v>
      </c>
      <c r="F511" s="47" t="s">
        <v>113</v>
      </c>
      <c r="G511" s="242" t="s">
        <v>113</v>
      </c>
    </row>
    <row r="512" spans="1:7" x14ac:dyDescent="0.2">
      <c r="A512" s="106" t="s">
        <v>7</v>
      </c>
      <c r="B512" s="101">
        <v>41492</v>
      </c>
      <c r="C512" s="276">
        <v>0.22800000000000001</v>
      </c>
      <c r="D512" s="276">
        <v>0.26200000000000001</v>
      </c>
      <c r="E512" s="277">
        <v>5.0396999999999998</v>
      </c>
      <c r="F512" s="276">
        <v>0.52900000000000003</v>
      </c>
      <c r="G512" s="279">
        <v>6.4969999999999999</v>
      </c>
    </row>
    <row r="513" spans="1:7" x14ac:dyDescent="0.2">
      <c r="A513" s="106" t="s">
        <v>36</v>
      </c>
      <c r="B513" s="101">
        <v>41492</v>
      </c>
      <c r="C513" s="276">
        <v>0.23599999999999999</v>
      </c>
      <c r="D513" s="276">
        <v>0.66300000000000003</v>
      </c>
      <c r="E513" s="277">
        <v>5.3440000000000003</v>
      </c>
      <c r="F513" s="276">
        <v>0.11700000000000001</v>
      </c>
      <c r="G513" s="280">
        <v>6.5629999999999997</v>
      </c>
    </row>
    <row r="514" spans="1:7" x14ac:dyDescent="0.2">
      <c r="A514" s="106" t="s">
        <v>72</v>
      </c>
      <c r="B514" s="101">
        <v>41492</v>
      </c>
      <c r="C514" s="276">
        <v>0.93400000000000005</v>
      </c>
      <c r="D514" s="277">
        <v>1.339</v>
      </c>
      <c r="E514" s="278">
        <v>17.2</v>
      </c>
      <c r="F514" s="276">
        <v>0.222</v>
      </c>
      <c r="G514" s="281">
        <v>17.786999999999999</v>
      </c>
    </row>
    <row r="515" spans="1:7" x14ac:dyDescent="0.2">
      <c r="A515" s="106" t="s">
        <v>73</v>
      </c>
      <c r="B515" s="101">
        <v>41492</v>
      </c>
      <c r="C515" s="276">
        <v>8.4000000000000005E-2</v>
      </c>
      <c r="D515" s="276">
        <v>8.4000000000000005E-2</v>
      </c>
      <c r="E515" s="276" t="s">
        <v>181</v>
      </c>
      <c r="F515" s="276">
        <v>0.70099999999999996</v>
      </c>
      <c r="G515" s="280">
        <v>3.76</v>
      </c>
    </row>
    <row r="516" spans="1:7" x14ac:dyDescent="0.2">
      <c r="A516" s="106" t="s">
        <v>74</v>
      </c>
      <c r="B516" s="101">
        <v>41492</v>
      </c>
      <c r="C516" s="276">
        <v>9.1999999999999998E-2</v>
      </c>
      <c r="D516" s="276">
        <v>9.5000000000000001E-2</v>
      </c>
      <c r="E516" s="276" t="s">
        <v>181</v>
      </c>
      <c r="F516" s="277">
        <v>1.032</v>
      </c>
      <c r="G516" s="280">
        <v>3.6309999999999998</v>
      </c>
    </row>
    <row r="517" spans="1:7" x14ac:dyDescent="0.2">
      <c r="A517" s="106" t="s">
        <v>75</v>
      </c>
      <c r="B517" s="101">
        <v>41492</v>
      </c>
      <c r="C517" s="276">
        <v>0.05</v>
      </c>
      <c r="D517" s="276">
        <v>0.05</v>
      </c>
      <c r="E517" s="276" t="s">
        <v>181</v>
      </c>
      <c r="F517" s="276">
        <v>0.64400000000000002</v>
      </c>
      <c r="G517" s="280">
        <v>3.5470000000000002</v>
      </c>
    </row>
    <row r="518" spans="1:7" x14ac:dyDescent="0.2">
      <c r="A518" s="106" t="s">
        <v>76</v>
      </c>
      <c r="B518" s="101">
        <v>41492</v>
      </c>
      <c r="C518" s="276">
        <v>5.8999999999999997E-2</v>
      </c>
      <c r="D518" s="276">
        <v>6.7000000000000004E-2</v>
      </c>
      <c r="E518" s="276" t="s">
        <v>181</v>
      </c>
      <c r="F518" s="276">
        <v>0.70399999999999996</v>
      </c>
      <c r="G518" s="280">
        <v>3.5579999999999998</v>
      </c>
    </row>
    <row r="519" spans="1:7" x14ac:dyDescent="0.2">
      <c r="A519" s="106" t="s">
        <v>77</v>
      </c>
      <c r="B519" s="101">
        <v>41492</v>
      </c>
      <c r="C519" s="276">
        <v>7.5999999999999998E-2</v>
      </c>
      <c r="D519" s="276">
        <v>7.5999999999999998E-2</v>
      </c>
      <c r="E519" s="276" t="s">
        <v>181</v>
      </c>
      <c r="F519" s="276">
        <v>0.60599999999999998</v>
      </c>
      <c r="G519" s="280">
        <v>3.4460000000000002</v>
      </c>
    </row>
    <row r="520" spans="1:7" x14ac:dyDescent="0.2">
      <c r="A520" s="106" t="s">
        <v>78</v>
      </c>
      <c r="B520" s="101">
        <v>41492</v>
      </c>
      <c r="C520" s="276">
        <v>6.9000000000000006E-2</v>
      </c>
      <c r="D520" s="276">
        <v>7.0999999999999994E-2</v>
      </c>
      <c r="E520" s="276" t="s">
        <v>181</v>
      </c>
      <c r="F520" s="276">
        <v>0.93200000000000005</v>
      </c>
      <c r="G520" s="280">
        <v>3.552</v>
      </c>
    </row>
    <row r="521" spans="1:7" x14ac:dyDescent="0.2">
      <c r="A521" s="106" t="s">
        <v>179</v>
      </c>
      <c r="B521" s="101">
        <v>41492</v>
      </c>
      <c r="C521" s="276"/>
      <c r="D521" s="276">
        <v>9.8000000000000004E-2</v>
      </c>
      <c r="E521" s="276"/>
      <c r="F521" s="276"/>
      <c r="G521" s="280">
        <v>3.7559999999999998</v>
      </c>
    </row>
    <row r="522" spans="1:7" ht="13.5" thickBot="1" x14ac:dyDescent="0.25">
      <c r="A522" s="107" t="s">
        <v>180</v>
      </c>
      <c r="B522" s="213">
        <v>41492</v>
      </c>
      <c r="C522" s="282"/>
      <c r="D522" s="282">
        <v>6.7000000000000004E-2</v>
      </c>
      <c r="E522" s="282"/>
      <c r="F522" s="282"/>
      <c r="G522" s="283">
        <v>3.3519999999999999</v>
      </c>
    </row>
    <row r="523" spans="1:7" x14ac:dyDescent="0.2">
      <c r="A523" s="106"/>
      <c r="B523" s="101"/>
      <c r="C523" s="147"/>
      <c r="D523" s="147"/>
      <c r="E523" s="147"/>
      <c r="F523" s="163"/>
      <c r="G523" s="163"/>
    </row>
    <row r="524" spans="1:7" ht="13.5" thickBot="1" x14ac:dyDescent="0.25">
      <c r="A524" s="106"/>
      <c r="B524" s="101"/>
      <c r="C524" s="147"/>
      <c r="D524" s="147"/>
      <c r="E524" s="147"/>
      <c r="F524" s="163"/>
      <c r="G524" s="163"/>
    </row>
    <row r="525" spans="1:7" x14ac:dyDescent="0.2">
      <c r="A525" s="43" t="s">
        <v>121</v>
      </c>
      <c r="B525" s="58"/>
      <c r="C525" s="46" t="s">
        <v>41</v>
      </c>
      <c r="D525" s="46" t="s">
        <v>67</v>
      </c>
      <c r="E525" s="46" t="s">
        <v>38</v>
      </c>
      <c r="F525" s="46" t="s">
        <v>37</v>
      </c>
      <c r="G525" s="146" t="s">
        <v>119</v>
      </c>
    </row>
    <row r="526" spans="1:7" ht="13.5" thickBot="1" x14ac:dyDescent="0.25">
      <c r="A526" s="44" t="s">
        <v>49</v>
      </c>
      <c r="B526" s="59" t="s">
        <v>48</v>
      </c>
      <c r="C526" s="47" t="s">
        <v>113</v>
      </c>
      <c r="D526" s="47" t="s">
        <v>113</v>
      </c>
      <c r="E526" s="47" t="s">
        <v>113</v>
      </c>
      <c r="F526" s="47" t="s">
        <v>113</v>
      </c>
      <c r="G526" s="242" t="s">
        <v>113</v>
      </c>
    </row>
    <row r="527" spans="1:7" x14ac:dyDescent="0.2">
      <c r="A527" s="106" t="s">
        <v>7</v>
      </c>
      <c r="B527" s="101">
        <v>41591</v>
      </c>
      <c r="C527" s="276">
        <v>0.41</v>
      </c>
      <c r="D527" s="276">
        <v>0.69299999999999995</v>
      </c>
      <c r="E527" s="277">
        <v>8.7929999999999993</v>
      </c>
      <c r="F527" s="276">
        <v>0.05</v>
      </c>
      <c r="G527" s="291">
        <v>11.497</v>
      </c>
    </row>
    <row r="528" spans="1:7" x14ac:dyDescent="0.2">
      <c r="A528" s="106" t="s">
        <v>36</v>
      </c>
      <c r="B528" s="101">
        <v>41591</v>
      </c>
      <c r="C528" s="276">
        <v>0.38900000000000001</v>
      </c>
      <c r="D528" s="276">
        <v>0.51</v>
      </c>
      <c r="E528" s="277">
        <v>5.6820000000000004</v>
      </c>
      <c r="F528" s="276">
        <v>0.39400000000000002</v>
      </c>
      <c r="G528" s="280">
        <v>8.0020000000000007</v>
      </c>
    </row>
    <row r="529" spans="1:7" x14ac:dyDescent="0.2">
      <c r="A529" s="106" t="s">
        <v>72</v>
      </c>
      <c r="B529" s="101">
        <v>41590</v>
      </c>
      <c r="C529" s="277">
        <v>1.53</v>
      </c>
      <c r="D529" s="277">
        <v>1.728</v>
      </c>
      <c r="E529" s="278">
        <v>10.468999999999999</v>
      </c>
      <c r="F529" s="277">
        <v>1.35</v>
      </c>
      <c r="G529" s="281">
        <v>13.493</v>
      </c>
    </row>
    <row r="530" spans="1:7" x14ac:dyDescent="0.2">
      <c r="A530" s="106" t="s">
        <v>73</v>
      </c>
      <c r="B530" s="101">
        <v>41591</v>
      </c>
      <c r="C530" s="276">
        <v>7.6999999999999999E-2</v>
      </c>
      <c r="D530" s="276">
        <v>7.6999999999999999E-2</v>
      </c>
      <c r="E530" s="276">
        <v>9.7000000000000003E-2</v>
      </c>
      <c r="F530" s="276">
        <v>0.498</v>
      </c>
      <c r="G530" s="280">
        <v>3.33</v>
      </c>
    </row>
    <row r="531" spans="1:7" x14ac:dyDescent="0.2">
      <c r="A531" s="106" t="s">
        <v>74</v>
      </c>
      <c r="B531" s="101">
        <v>41591</v>
      </c>
      <c r="C531" s="276">
        <v>4.9000000000000002E-2</v>
      </c>
      <c r="D531" s="276">
        <v>5.1999999999999998E-2</v>
      </c>
      <c r="E531" s="276">
        <v>0.114</v>
      </c>
      <c r="F531" s="276">
        <v>0.32500000000000001</v>
      </c>
      <c r="G531" s="280">
        <v>3.036</v>
      </c>
    </row>
    <row r="532" spans="1:7" x14ac:dyDescent="0.2">
      <c r="A532" s="106" t="s">
        <v>75</v>
      </c>
      <c r="B532" s="101">
        <v>41591</v>
      </c>
      <c r="C532" s="276">
        <v>6.3E-2</v>
      </c>
      <c r="D532" s="276">
        <v>7.3999999999999996E-2</v>
      </c>
      <c r="E532" s="276">
        <v>0.38800000000000001</v>
      </c>
      <c r="F532" s="276">
        <v>4.2000000000000003E-2</v>
      </c>
      <c r="G532" s="280">
        <v>3.4670000000000001</v>
      </c>
    </row>
    <row r="533" spans="1:7" x14ac:dyDescent="0.2">
      <c r="A533" s="106" t="s">
        <v>76</v>
      </c>
      <c r="B533" s="101">
        <v>41591</v>
      </c>
      <c r="C533" s="276">
        <v>4.2999999999999997E-2</v>
      </c>
      <c r="D533" s="276">
        <v>4.3999999999999997E-2</v>
      </c>
      <c r="E533" s="276">
        <v>7.8E-2</v>
      </c>
      <c r="F533" s="276">
        <v>0.62</v>
      </c>
      <c r="G533" s="280">
        <v>3.109</v>
      </c>
    </row>
    <row r="534" spans="1:7" x14ac:dyDescent="0.2">
      <c r="A534" s="106" t="s">
        <v>77</v>
      </c>
      <c r="B534" s="101">
        <v>41591</v>
      </c>
      <c r="C534" s="276">
        <v>5.0999999999999997E-2</v>
      </c>
      <c r="D534" s="276">
        <v>6.4000000000000001E-2</v>
      </c>
      <c r="E534" s="276">
        <v>9.7000000000000003E-2</v>
      </c>
      <c r="F534" s="276">
        <v>0.33800000000000002</v>
      </c>
      <c r="G534" s="280">
        <v>2.8610000000000002</v>
      </c>
    </row>
    <row r="535" spans="1:7" ht="13.5" thickBot="1" x14ac:dyDescent="0.25">
      <c r="A535" s="107" t="s">
        <v>78</v>
      </c>
      <c r="B535" s="213">
        <v>41591</v>
      </c>
      <c r="C535" s="282">
        <v>5.8000000000000003E-2</v>
      </c>
      <c r="D535" s="282">
        <v>5.7000000000000002E-2</v>
      </c>
      <c r="E535" s="282">
        <v>4.2000000000000003E-2</v>
      </c>
      <c r="F535" s="282">
        <v>0.72199999999999998</v>
      </c>
      <c r="G535" s="283">
        <v>3.2650000000000001</v>
      </c>
    </row>
    <row r="536" spans="1:7" x14ac:dyDescent="0.2">
      <c r="A536" s="106"/>
      <c r="B536" s="101"/>
      <c r="C536" s="147"/>
      <c r="D536" s="147"/>
      <c r="E536" s="147"/>
      <c r="F536" s="163"/>
      <c r="G536" s="163"/>
    </row>
    <row r="537" spans="1:7" ht="13.5" thickBot="1" x14ac:dyDescent="0.25">
      <c r="A537" s="106"/>
      <c r="B537" s="101"/>
      <c r="C537" s="147"/>
      <c r="D537" s="147"/>
      <c r="E537" s="147"/>
      <c r="F537" s="163"/>
      <c r="G537" s="163"/>
    </row>
    <row r="538" spans="1:7" x14ac:dyDescent="0.2">
      <c r="A538" s="43" t="s">
        <v>121</v>
      </c>
      <c r="B538" s="58"/>
      <c r="C538" s="46" t="s">
        <v>41</v>
      </c>
      <c r="D538" s="46" t="s">
        <v>67</v>
      </c>
      <c r="E538" s="46" t="s">
        <v>38</v>
      </c>
      <c r="F538" s="46" t="s">
        <v>37</v>
      </c>
      <c r="G538" s="146" t="s">
        <v>119</v>
      </c>
    </row>
    <row r="539" spans="1:7" ht="13.5" thickBot="1" x14ac:dyDescent="0.25">
      <c r="A539" s="44" t="s">
        <v>49</v>
      </c>
      <c r="B539" s="59" t="s">
        <v>48</v>
      </c>
      <c r="C539" s="47" t="s">
        <v>113</v>
      </c>
      <c r="D539" s="47" t="s">
        <v>113</v>
      </c>
      <c r="E539" s="47" t="s">
        <v>113</v>
      </c>
      <c r="F539" s="47" t="s">
        <v>113</v>
      </c>
      <c r="G539" s="242" t="s">
        <v>113</v>
      </c>
    </row>
    <row r="540" spans="1:7" x14ac:dyDescent="0.2">
      <c r="A540" s="106" t="s">
        <v>7</v>
      </c>
      <c r="B540" s="101">
        <v>41674</v>
      </c>
      <c r="C540" s="276">
        <v>0.53600000000000003</v>
      </c>
      <c r="D540" s="276">
        <v>0.59399999999999997</v>
      </c>
      <c r="E540" s="277">
        <v>6.0629999999999997</v>
      </c>
      <c r="F540" s="276">
        <v>0.378</v>
      </c>
      <c r="G540" s="291">
        <v>14.233000000000001</v>
      </c>
    </row>
    <row r="541" spans="1:7" x14ac:dyDescent="0.2">
      <c r="A541" s="106" t="s">
        <v>36</v>
      </c>
      <c r="B541" s="101">
        <v>41674</v>
      </c>
      <c r="C541" s="276">
        <v>0.55700000000000005</v>
      </c>
      <c r="D541" s="276">
        <v>0.65400000000000003</v>
      </c>
      <c r="E541" s="277">
        <v>4.3730000000000002</v>
      </c>
      <c r="F541" s="276">
        <v>0.76300000000000001</v>
      </c>
      <c r="G541" s="280">
        <v>8.5749999999999993</v>
      </c>
    </row>
    <row r="542" spans="1:7" x14ac:dyDescent="0.2">
      <c r="A542" s="106" t="s">
        <v>72</v>
      </c>
      <c r="B542" s="101">
        <v>41674</v>
      </c>
      <c r="C542" s="277">
        <v>1.4119999999999999</v>
      </c>
      <c r="D542" s="277">
        <v>2.02</v>
      </c>
      <c r="E542" s="277">
        <v>9.75</v>
      </c>
      <c r="F542" s="277">
        <v>1.194</v>
      </c>
      <c r="G542" s="281">
        <v>18.193000000000001</v>
      </c>
    </row>
    <row r="543" spans="1:7" x14ac:dyDescent="0.2">
      <c r="A543" s="106" t="s">
        <v>73</v>
      </c>
      <c r="B543" s="101">
        <v>41674</v>
      </c>
      <c r="C543" s="276">
        <v>0.125</v>
      </c>
      <c r="D543" s="276">
        <v>0.13</v>
      </c>
      <c r="E543" s="276">
        <v>0.18099999999999999</v>
      </c>
      <c r="F543" s="276">
        <v>0.17799999999999999</v>
      </c>
      <c r="G543" s="280">
        <v>5.1769999999999996</v>
      </c>
    </row>
    <row r="544" spans="1:7" x14ac:dyDescent="0.2">
      <c r="A544" s="106" t="s">
        <v>74</v>
      </c>
      <c r="B544" s="101">
        <v>41674</v>
      </c>
      <c r="C544" s="276">
        <v>6.2E-2</v>
      </c>
      <c r="D544" s="276">
        <v>0.10299999999999999</v>
      </c>
      <c r="E544" s="276">
        <v>3.1E-2</v>
      </c>
      <c r="F544" s="276">
        <v>0.45600000000000002</v>
      </c>
      <c r="G544" s="280">
        <v>3.7370000000000001</v>
      </c>
    </row>
    <row r="545" spans="1:7" x14ac:dyDescent="0.2">
      <c r="A545" s="106" t="s">
        <v>75</v>
      </c>
      <c r="B545" s="101">
        <v>41674</v>
      </c>
      <c r="C545" s="276">
        <v>6.7000000000000004E-2</v>
      </c>
      <c r="D545" s="276">
        <v>7.8E-2</v>
      </c>
      <c r="E545" s="276">
        <v>0.28100000000000003</v>
      </c>
      <c r="F545" s="276">
        <v>0.191</v>
      </c>
      <c r="G545" s="280">
        <v>3.98</v>
      </c>
    </row>
    <row r="546" spans="1:7" x14ac:dyDescent="0.2">
      <c r="A546" s="106" t="s">
        <v>76</v>
      </c>
      <c r="B546" s="101">
        <v>41674</v>
      </c>
      <c r="C546" s="276">
        <v>0.06</v>
      </c>
      <c r="D546" s="276">
        <v>6.8000000000000005E-2</v>
      </c>
      <c r="E546" s="276">
        <v>0.188</v>
      </c>
      <c r="F546" s="276">
        <v>0.27300000000000002</v>
      </c>
      <c r="G546" s="280">
        <v>4.468</v>
      </c>
    </row>
    <row r="547" spans="1:7" x14ac:dyDescent="0.2">
      <c r="A547" s="106" t="s">
        <v>77</v>
      </c>
      <c r="B547" s="101">
        <v>41674</v>
      </c>
      <c r="C547" s="276">
        <v>7.5999999999999998E-2</v>
      </c>
      <c r="D547" s="276">
        <v>7.4999999999999997E-2</v>
      </c>
      <c r="E547" s="276">
        <v>0.24099999999999999</v>
      </c>
      <c r="F547" s="276">
        <v>0.17499999999999999</v>
      </c>
      <c r="G547" s="280">
        <v>2.7109999999999999</v>
      </c>
    </row>
    <row r="548" spans="1:7" ht="13.5" thickBot="1" x14ac:dyDescent="0.25">
      <c r="A548" s="107" t="s">
        <v>78</v>
      </c>
      <c r="B548" s="213">
        <v>41674</v>
      </c>
      <c r="C548" s="282">
        <v>5.1999999999999998E-2</v>
      </c>
      <c r="D548" s="282">
        <v>5.8000000000000003E-2</v>
      </c>
      <c r="E548" s="282">
        <v>0.216</v>
      </c>
      <c r="F548" s="282">
        <v>0.28999999999999998</v>
      </c>
      <c r="G548" s="283">
        <v>3.3780000000000001</v>
      </c>
    </row>
    <row r="549" spans="1:7" x14ac:dyDescent="0.2">
      <c r="A549" s="106"/>
      <c r="B549" s="101"/>
      <c r="C549" s="147"/>
      <c r="D549" s="147"/>
      <c r="E549" s="147"/>
      <c r="F549" s="163"/>
      <c r="G549" s="163"/>
    </row>
    <row r="550" spans="1:7" ht="13.5" thickBot="1" x14ac:dyDescent="0.25">
      <c r="A550" s="106"/>
      <c r="B550" s="101"/>
      <c r="C550" s="147"/>
      <c r="D550" s="147"/>
      <c r="E550" s="147"/>
      <c r="F550" s="163"/>
      <c r="G550" s="163"/>
    </row>
    <row r="551" spans="1:7" x14ac:dyDescent="0.2">
      <c r="A551" s="43" t="s">
        <v>121</v>
      </c>
      <c r="B551" s="58"/>
      <c r="C551" s="46" t="s">
        <v>41</v>
      </c>
      <c r="D551" s="46" t="s">
        <v>67</v>
      </c>
      <c r="E551" s="46" t="s">
        <v>38</v>
      </c>
      <c r="F551" s="46" t="s">
        <v>37</v>
      </c>
      <c r="G551" s="146" t="s">
        <v>119</v>
      </c>
    </row>
    <row r="552" spans="1:7" ht="13.5" thickBot="1" x14ac:dyDescent="0.25">
      <c r="A552" s="44" t="s">
        <v>49</v>
      </c>
      <c r="B552" s="59" t="s">
        <v>48</v>
      </c>
      <c r="C552" s="47" t="s">
        <v>113</v>
      </c>
      <c r="D552" s="47" t="s">
        <v>113</v>
      </c>
      <c r="E552" s="47" t="s">
        <v>113</v>
      </c>
      <c r="F552" s="47" t="s">
        <v>113</v>
      </c>
      <c r="G552" s="242" t="s">
        <v>113</v>
      </c>
    </row>
    <row r="553" spans="1:7" x14ac:dyDescent="0.2">
      <c r="A553" s="106" t="s">
        <v>7</v>
      </c>
      <c r="B553" s="101">
        <v>41787</v>
      </c>
      <c r="C553" s="276">
        <v>0.51200000000000001</v>
      </c>
      <c r="D553" s="276">
        <v>0.56599999999999995</v>
      </c>
      <c r="E553" s="277">
        <v>3.5449999999999999</v>
      </c>
      <c r="F553" s="276">
        <v>0.35299999999999998</v>
      </c>
      <c r="G553" s="279">
        <v>8.6349999999999998</v>
      </c>
    </row>
    <row r="554" spans="1:7" x14ac:dyDescent="0.2">
      <c r="A554" s="106" t="s">
        <v>36</v>
      </c>
      <c r="B554" s="101">
        <v>41787</v>
      </c>
      <c r="C554" s="276">
        <v>0.47299999999999998</v>
      </c>
      <c r="D554" s="276">
        <v>0.81699999999999995</v>
      </c>
      <c r="E554" s="277">
        <v>3.22</v>
      </c>
      <c r="F554" s="276">
        <v>0.32200000000000001</v>
      </c>
      <c r="G554" s="280">
        <v>8.8000000000000007</v>
      </c>
    </row>
    <row r="555" spans="1:7" x14ac:dyDescent="0.2">
      <c r="A555" s="106" t="s">
        <v>72</v>
      </c>
      <c r="B555" s="101">
        <v>41787</v>
      </c>
      <c r="C555" s="277">
        <v>1.3109999999999999</v>
      </c>
      <c r="D555" s="277">
        <v>1.97</v>
      </c>
      <c r="E555" s="277">
        <v>9.1280000000000001</v>
      </c>
      <c r="F555" s="277">
        <v>0.999</v>
      </c>
      <c r="G555" s="281">
        <v>17.431999999999999</v>
      </c>
    </row>
    <row r="556" spans="1:7" x14ac:dyDescent="0.2">
      <c r="A556" s="106" t="s">
        <v>73</v>
      </c>
      <c r="B556" s="101">
        <v>41787</v>
      </c>
      <c r="C556" s="276">
        <v>9.5000000000000001E-2</v>
      </c>
      <c r="D556" s="276">
        <v>0.16400000000000001</v>
      </c>
      <c r="E556" s="276" t="s">
        <v>176</v>
      </c>
      <c r="F556" s="276">
        <v>2.3E-2</v>
      </c>
      <c r="G556" s="280">
        <v>3.21</v>
      </c>
    </row>
    <row r="557" spans="1:7" x14ac:dyDescent="0.2">
      <c r="A557" s="106" t="s">
        <v>74</v>
      </c>
      <c r="B557" s="101">
        <v>41787</v>
      </c>
      <c r="C557" s="276">
        <v>6.0999999999999999E-2</v>
      </c>
      <c r="D557" s="276">
        <v>0.09</v>
      </c>
      <c r="E557" s="276" t="s">
        <v>176</v>
      </c>
      <c r="F557" s="276">
        <v>0.56699999999999995</v>
      </c>
      <c r="G557" s="280">
        <v>2.77</v>
      </c>
    </row>
    <row r="558" spans="1:7" x14ac:dyDescent="0.2">
      <c r="A558" s="106" t="s">
        <v>75</v>
      </c>
      <c r="B558" s="101">
        <v>41787</v>
      </c>
      <c r="C558" s="276">
        <v>7.6999999999999999E-2</v>
      </c>
      <c r="D558" s="276">
        <v>0.104</v>
      </c>
      <c r="E558" s="276">
        <v>1.4E-2</v>
      </c>
      <c r="F558" s="276">
        <v>5.0999999999999997E-2</v>
      </c>
      <c r="G558" s="280">
        <v>3.08</v>
      </c>
    </row>
    <row r="559" spans="1:7" x14ac:dyDescent="0.2">
      <c r="A559" s="106" t="s">
        <v>76</v>
      </c>
      <c r="B559" s="101">
        <v>41787</v>
      </c>
      <c r="C559" s="276">
        <v>6.3E-2</v>
      </c>
      <c r="D559" s="276">
        <v>7.8E-2</v>
      </c>
      <c r="E559" s="276">
        <v>1.9E-2</v>
      </c>
      <c r="F559" s="276">
        <v>0.64500000000000002</v>
      </c>
      <c r="G559" s="280">
        <v>2.9</v>
      </c>
    </row>
    <row r="560" spans="1:7" x14ac:dyDescent="0.2">
      <c r="A560" s="106" t="s">
        <v>77</v>
      </c>
      <c r="B560" s="101">
        <v>41787</v>
      </c>
      <c r="C560" s="276">
        <v>6.9000000000000006E-2</v>
      </c>
      <c r="D560" s="276">
        <v>7.4999999999999997E-2</v>
      </c>
      <c r="E560" s="276">
        <v>1.9E-2</v>
      </c>
      <c r="F560" s="276">
        <v>0.04</v>
      </c>
      <c r="G560" s="280">
        <v>2.62</v>
      </c>
    </row>
    <row r="561" spans="1:7" ht="13.5" thickBot="1" x14ac:dyDescent="0.25">
      <c r="A561" s="107" t="s">
        <v>78</v>
      </c>
      <c r="B561" s="213">
        <v>41787</v>
      </c>
      <c r="C561" s="282">
        <v>6.5000000000000002E-2</v>
      </c>
      <c r="D561" s="282">
        <v>0.08</v>
      </c>
      <c r="E561" s="282" t="s">
        <v>176</v>
      </c>
      <c r="F561" s="282">
        <v>0.81399999999999995</v>
      </c>
      <c r="G561" s="283">
        <v>2.85</v>
      </c>
    </row>
    <row r="563" spans="1:7" ht="13.5" thickBot="1" x14ac:dyDescent="0.25">
      <c r="A563" s="106"/>
      <c r="B563" s="101"/>
      <c r="C563" s="276"/>
      <c r="D563" s="276"/>
      <c r="E563" s="276"/>
      <c r="F563" s="276"/>
      <c r="G563" s="277"/>
    </row>
    <row r="564" spans="1:7" x14ac:dyDescent="0.2">
      <c r="A564" s="43" t="s">
        <v>121</v>
      </c>
      <c r="B564" s="58"/>
      <c r="C564" s="46" t="s">
        <v>41</v>
      </c>
      <c r="D564" s="46" t="s">
        <v>67</v>
      </c>
      <c r="E564" s="46" t="s">
        <v>38</v>
      </c>
      <c r="F564" s="46" t="s">
        <v>37</v>
      </c>
      <c r="G564" s="146" t="s">
        <v>119</v>
      </c>
    </row>
    <row r="565" spans="1:7" ht="13.5" thickBot="1" x14ac:dyDescent="0.25">
      <c r="A565" s="44" t="s">
        <v>49</v>
      </c>
      <c r="B565" s="59" t="s">
        <v>48</v>
      </c>
      <c r="C565" s="47" t="s">
        <v>113</v>
      </c>
      <c r="D565" s="47" t="s">
        <v>113</v>
      </c>
      <c r="E565" s="47" t="s">
        <v>113</v>
      </c>
      <c r="F565" s="47" t="s">
        <v>113</v>
      </c>
      <c r="G565" s="242" t="s">
        <v>113</v>
      </c>
    </row>
    <row r="566" spans="1:7" x14ac:dyDescent="0.2">
      <c r="A566" s="106" t="s">
        <v>7</v>
      </c>
      <c r="B566" s="101">
        <v>41862</v>
      </c>
      <c r="C566" s="276">
        <v>0.216</v>
      </c>
      <c r="D566" s="276">
        <v>0.31</v>
      </c>
      <c r="E566" s="277">
        <v>4.1260000000000003</v>
      </c>
      <c r="F566" s="276">
        <v>0.57799999999999996</v>
      </c>
      <c r="G566" s="279">
        <v>7.9930000000000003</v>
      </c>
    </row>
    <row r="567" spans="1:7" x14ac:dyDescent="0.2">
      <c r="A567" s="106" t="s">
        <v>36</v>
      </c>
      <c r="B567" s="101">
        <v>41862</v>
      </c>
      <c r="C567" s="276">
        <v>0.251</v>
      </c>
      <c r="D567" s="276">
        <v>0.63</v>
      </c>
      <c r="E567" s="277">
        <v>3.1619999999999999</v>
      </c>
      <c r="F567" s="276">
        <v>0.13400000000000001</v>
      </c>
      <c r="G567" s="280">
        <v>7.4669999999999996</v>
      </c>
    </row>
    <row r="568" spans="1:7" x14ac:dyDescent="0.2">
      <c r="A568" s="106" t="s">
        <v>72</v>
      </c>
      <c r="B568" s="101">
        <v>41862</v>
      </c>
      <c r="C568" s="276">
        <v>0.93799999999999994</v>
      </c>
      <c r="D568" s="277">
        <v>1.028</v>
      </c>
      <c r="E568" s="278">
        <v>11.702999999999999</v>
      </c>
      <c r="F568" s="277">
        <v>5.1999999999999998E-2</v>
      </c>
      <c r="G568" s="281">
        <v>21.207999999999998</v>
      </c>
    </row>
    <row r="569" spans="1:7" x14ac:dyDescent="0.2">
      <c r="A569" s="106" t="s">
        <v>73</v>
      </c>
      <c r="B569" s="101">
        <v>41862</v>
      </c>
      <c r="C569" s="276">
        <v>5.8999999999999997E-2</v>
      </c>
      <c r="D569" s="276">
        <v>5.8999999999999997E-2</v>
      </c>
      <c r="E569" s="276" t="s">
        <v>176</v>
      </c>
      <c r="F569" s="276">
        <v>0.29399999999999998</v>
      </c>
      <c r="G569" s="280">
        <v>3.1840000000000002</v>
      </c>
    </row>
    <row r="570" spans="1:7" x14ac:dyDescent="0.2">
      <c r="A570" s="106" t="s">
        <v>74</v>
      </c>
      <c r="B570" s="101">
        <v>41862</v>
      </c>
      <c r="C570" s="276">
        <v>6.0999999999999999E-2</v>
      </c>
      <c r="D570" s="276">
        <v>7.1999999999999995E-2</v>
      </c>
      <c r="E570" s="276" t="s">
        <v>176</v>
      </c>
      <c r="F570" s="276">
        <v>0.68300000000000005</v>
      </c>
      <c r="G570" s="280">
        <v>3.7480000000000002</v>
      </c>
    </row>
    <row r="571" spans="1:7" x14ac:dyDescent="0.2">
      <c r="A571" s="106" t="s">
        <v>75</v>
      </c>
      <c r="B571" s="101">
        <v>41862</v>
      </c>
      <c r="C571" s="276">
        <v>5.0999999999999997E-2</v>
      </c>
      <c r="D571" s="318" t="s">
        <v>98</v>
      </c>
      <c r="E571" s="276" t="s">
        <v>176</v>
      </c>
      <c r="F571" s="276">
        <v>0.34499999999999997</v>
      </c>
      <c r="G571" s="319" t="s">
        <v>98</v>
      </c>
    </row>
    <row r="572" spans="1:7" x14ac:dyDescent="0.2">
      <c r="A572" s="106" t="s">
        <v>76</v>
      </c>
      <c r="B572" s="101">
        <v>41862</v>
      </c>
      <c r="C572" s="276">
        <v>5.5E-2</v>
      </c>
      <c r="D572" s="276">
        <v>6.9000000000000006E-2</v>
      </c>
      <c r="E572" s="276" t="s">
        <v>176</v>
      </c>
      <c r="F572" s="276">
        <v>0.54</v>
      </c>
      <c r="G572" s="280">
        <v>3.5640000000000001</v>
      </c>
    </row>
    <row r="573" spans="1:7" x14ac:dyDescent="0.2">
      <c r="A573" s="106" t="s">
        <v>77</v>
      </c>
      <c r="B573" s="101">
        <v>41862</v>
      </c>
      <c r="C573" s="276">
        <v>5.5E-2</v>
      </c>
      <c r="D573" s="276">
        <v>8.1000000000000003E-2</v>
      </c>
      <c r="E573" s="276" t="s">
        <v>176</v>
      </c>
      <c r="F573" s="276">
        <v>0.40799999999999997</v>
      </c>
      <c r="G573" s="280">
        <v>4.2380000000000004</v>
      </c>
    </row>
    <row r="574" spans="1:7" ht="13.5" thickBot="1" x14ac:dyDescent="0.25">
      <c r="A574" s="107" t="s">
        <v>78</v>
      </c>
      <c r="B574" s="213">
        <v>41862</v>
      </c>
      <c r="C574" s="282">
        <v>5.8999999999999997E-2</v>
      </c>
      <c r="D574" s="282">
        <v>8.4000000000000005E-2</v>
      </c>
      <c r="E574" s="282" t="s">
        <v>176</v>
      </c>
      <c r="F574" s="282">
        <v>0.875</v>
      </c>
      <c r="G574" s="283">
        <v>4.258</v>
      </c>
    </row>
    <row r="575" spans="1:7" x14ac:dyDescent="0.2">
      <c r="A575" s="106"/>
      <c r="B575" s="101"/>
      <c r="C575" s="147"/>
      <c r="D575" s="147"/>
      <c r="E575" s="147"/>
      <c r="F575" s="163"/>
      <c r="G575" s="163"/>
    </row>
    <row r="576" spans="1:7" ht="13.5" thickBot="1" x14ac:dyDescent="0.25">
      <c r="A576" s="106"/>
      <c r="B576" s="101"/>
      <c r="C576" s="147"/>
      <c r="D576" s="147"/>
      <c r="E576" s="147"/>
      <c r="F576" s="163"/>
      <c r="G576" s="163"/>
    </row>
    <row r="577" spans="1:7" x14ac:dyDescent="0.2">
      <c r="A577" s="43" t="s">
        <v>121</v>
      </c>
      <c r="B577" s="58"/>
      <c r="C577" s="46" t="s">
        <v>41</v>
      </c>
      <c r="D577" s="46" t="s">
        <v>67</v>
      </c>
      <c r="E577" s="46" t="s">
        <v>38</v>
      </c>
      <c r="F577" s="46" t="s">
        <v>37</v>
      </c>
      <c r="G577" s="146" t="s">
        <v>119</v>
      </c>
    </row>
    <row r="578" spans="1:7" ht="13.5" thickBot="1" x14ac:dyDescent="0.25">
      <c r="A578" s="44" t="s">
        <v>49</v>
      </c>
      <c r="B578" s="59" t="s">
        <v>48</v>
      </c>
      <c r="C578" s="47" t="s">
        <v>113</v>
      </c>
      <c r="D578" s="47" t="s">
        <v>113</v>
      </c>
      <c r="E578" s="47" t="s">
        <v>113</v>
      </c>
      <c r="F578" s="47" t="s">
        <v>113</v>
      </c>
      <c r="G578" s="242" t="s">
        <v>113</v>
      </c>
    </row>
    <row r="579" spans="1:7" x14ac:dyDescent="0.2">
      <c r="A579" s="106" t="s">
        <v>7</v>
      </c>
      <c r="B579" s="101">
        <v>41947</v>
      </c>
      <c r="C579" s="276">
        <v>0.19800000000000001</v>
      </c>
      <c r="D579" s="276">
        <v>0.36</v>
      </c>
      <c r="E579" s="277">
        <v>7.8330000000000002</v>
      </c>
      <c r="F579" s="276">
        <v>0.16600000000000001</v>
      </c>
      <c r="G579" s="279">
        <v>8.1430000000000007</v>
      </c>
    </row>
    <row r="580" spans="1:7" x14ac:dyDescent="0.2">
      <c r="A580" s="106" t="s">
        <v>36</v>
      </c>
      <c r="B580" s="101">
        <v>41947</v>
      </c>
      <c r="C580" s="276">
        <v>0.23899999999999999</v>
      </c>
      <c r="D580" s="276">
        <v>0.45600000000000002</v>
      </c>
      <c r="E580" s="277">
        <v>6.6139999999999999</v>
      </c>
      <c r="F580" s="276">
        <v>0.26800000000000002</v>
      </c>
      <c r="G580" s="280">
        <v>7.9039999999999999</v>
      </c>
    </row>
    <row r="581" spans="1:7" x14ac:dyDescent="0.2">
      <c r="A581" s="106" t="s">
        <v>72</v>
      </c>
      <c r="B581" s="101">
        <v>41947</v>
      </c>
      <c r="C581" s="276">
        <v>0.76600000000000001</v>
      </c>
      <c r="D581" s="276">
        <v>0.95699999999999996</v>
      </c>
      <c r="E581" s="278">
        <v>14.54</v>
      </c>
      <c r="F581" s="277">
        <v>1.76</v>
      </c>
      <c r="G581" s="281">
        <v>18.677</v>
      </c>
    </row>
    <row r="582" spans="1:7" x14ac:dyDescent="0.2">
      <c r="A582" s="106" t="s">
        <v>73</v>
      </c>
      <c r="B582" s="101">
        <v>41948</v>
      </c>
      <c r="C582" s="276">
        <v>5.7000000000000002E-2</v>
      </c>
      <c r="D582" s="276">
        <v>4.4999999999999998E-2</v>
      </c>
      <c r="E582" s="276">
        <v>4.5999999999999999E-2</v>
      </c>
      <c r="F582" s="276">
        <v>0.35399999999999998</v>
      </c>
      <c r="G582" s="280">
        <v>2.7719999999999998</v>
      </c>
    </row>
    <row r="583" spans="1:7" x14ac:dyDescent="0.2">
      <c r="A583" s="106" t="s">
        <v>74</v>
      </c>
      <c r="B583" s="101">
        <v>41948</v>
      </c>
      <c r="C583" s="276">
        <v>5.8999999999999997E-2</v>
      </c>
      <c r="D583" s="276">
        <v>0.06</v>
      </c>
      <c r="E583" s="276">
        <v>3.9E-2</v>
      </c>
      <c r="F583" s="276">
        <v>0.377</v>
      </c>
      <c r="G583" s="280">
        <v>3.0489999999999999</v>
      </c>
    </row>
    <row r="584" spans="1:7" x14ac:dyDescent="0.2">
      <c r="A584" s="106" t="s">
        <v>75</v>
      </c>
      <c r="B584" s="101">
        <v>41948</v>
      </c>
      <c r="C584" s="276">
        <v>0.05</v>
      </c>
      <c r="D584" s="276">
        <v>5.3999999999999999E-2</v>
      </c>
      <c r="E584" s="276">
        <v>0.13</v>
      </c>
      <c r="F584" s="276">
        <v>0.38200000000000001</v>
      </c>
      <c r="G584" s="280">
        <v>3.16</v>
      </c>
    </row>
    <row r="585" spans="1:7" x14ac:dyDescent="0.2">
      <c r="A585" s="106" t="s">
        <v>76</v>
      </c>
      <c r="B585" s="101">
        <v>41948</v>
      </c>
      <c r="C585" s="276">
        <v>4.8000000000000001E-2</v>
      </c>
      <c r="D585" s="276">
        <v>4.2000000000000003E-2</v>
      </c>
      <c r="E585" s="276">
        <v>0.128</v>
      </c>
      <c r="F585" s="276">
        <v>0.39600000000000002</v>
      </c>
      <c r="G585" s="280">
        <v>2.9129999999999998</v>
      </c>
    </row>
    <row r="586" spans="1:7" x14ac:dyDescent="0.2">
      <c r="A586" s="106" t="s">
        <v>77</v>
      </c>
      <c r="B586" s="101">
        <v>41948</v>
      </c>
      <c r="C586" s="276">
        <v>5.1999999999999998E-2</v>
      </c>
      <c r="D586" s="276">
        <v>5.2999999999999999E-2</v>
      </c>
      <c r="E586" s="276">
        <v>5.3999999999999999E-2</v>
      </c>
      <c r="F586" s="276">
        <v>0.36</v>
      </c>
      <c r="G586" s="280">
        <v>2.9319999999999999</v>
      </c>
    </row>
    <row r="587" spans="1:7" ht="13.5" thickBot="1" x14ac:dyDescent="0.25">
      <c r="A587" s="107" t="s">
        <v>78</v>
      </c>
      <c r="B587" s="213">
        <v>41948</v>
      </c>
      <c r="C587" s="282">
        <v>5.6000000000000001E-2</v>
      </c>
      <c r="D587" s="282">
        <v>4.9000000000000002E-2</v>
      </c>
      <c r="E587" s="282">
        <v>0.05</v>
      </c>
      <c r="F587" s="282">
        <v>0.36399999999999999</v>
      </c>
      <c r="G587" s="283">
        <v>3.1179999999999999</v>
      </c>
    </row>
    <row r="588" spans="1:7" x14ac:dyDescent="0.2">
      <c r="A588" s="106"/>
      <c r="B588" s="101"/>
      <c r="C588" s="147"/>
      <c r="D588" s="147"/>
      <c r="E588" s="147"/>
      <c r="F588" s="163"/>
      <c r="G588" s="163"/>
    </row>
    <row r="589" spans="1:7" x14ac:dyDescent="0.2">
      <c r="A589" s="106"/>
      <c r="B589" s="101"/>
      <c r="C589" s="147"/>
      <c r="D589" s="147"/>
      <c r="E589" s="147"/>
      <c r="F589" s="163"/>
      <c r="G589" s="163"/>
    </row>
    <row r="590" spans="1:7" x14ac:dyDescent="0.2">
      <c r="A590" s="106"/>
      <c r="B590" s="101"/>
      <c r="C590" s="147"/>
      <c r="D590" s="147"/>
      <c r="E590" s="147"/>
      <c r="F590" s="163"/>
      <c r="G590" s="163"/>
    </row>
    <row r="591" spans="1:7" x14ac:dyDescent="0.2">
      <c r="A591" s="106" t="s">
        <v>7</v>
      </c>
      <c r="B591" s="54">
        <v>2004</v>
      </c>
      <c r="C591" s="147">
        <f t="shared" ref="C591:G599" si="0">AVERAGE(C5,C24,C42)</f>
        <v>0.36866666666666664</v>
      </c>
      <c r="D591" s="147">
        <f t="shared" si="0"/>
        <v>0.82100000000000006</v>
      </c>
      <c r="E591" s="163">
        <f t="shared" si="0"/>
        <v>5.2333333333333334</v>
      </c>
      <c r="F591" s="163">
        <f t="shared" si="0"/>
        <v>3.843</v>
      </c>
      <c r="G591" s="163">
        <f t="shared" si="0"/>
        <v>5.34</v>
      </c>
    </row>
    <row r="592" spans="1:7" x14ac:dyDescent="0.2">
      <c r="A592" s="106" t="s">
        <v>36</v>
      </c>
      <c r="C592" s="147">
        <f t="shared" si="0"/>
        <v>0.55666666666666664</v>
      </c>
      <c r="D592" s="163">
        <f t="shared" si="0"/>
        <v>1.1426666666666667</v>
      </c>
      <c r="E592" s="163">
        <f t="shared" si="0"/>
        <v>3.1066666666666669</v>
      </c>
      <c r="F592" s="163">
        <f t="shared" si="0"/>
        <v>2.4700000000000002</v>
      </c>
      <c r="G592" s="163">
        <f t="shared" si="0"/>
        <v>5.9899999999999993</v>
      </c>
    </row>
    <row r="593" spans="1:7" x14ac:dyDescent="0.2">
      <c r="A593" s="106" t="s">
        <v>72</v>
      </c>
      <c r="C593" s="147">
        <f t="shared" si="0"/>
        <v>0.83033333333333337</v>
      </c>
      <c r="D593" s="163">
        <f t="shared" si="0"/>
        <v>1.1843333333333332</v>
      </c>
      <c r="E593" s="164">
        <f t="shared" si="0"/>
        <v>14.766666666666666</v>
      </c>
      <c r="F593" s="163">
        <f t="shared" si="0"/>
        <v>1.373</v>
      </c>
      <c r="G593" s="163">
        <f t="shared" si="0"/>
        <v>4.873333333333334</v>
      </c>
    </row>
    <row r="594" spans="1:7" x14ac:dyDescent="0.2">
      <c r="A594" s="106" t="s">
        <v>73</v>
      </c>
      <c r="C594" s="147">
        <f t="shared" si="0"/>
        <v>3.7333333333333336E-2</v>
      </c>
      <c r="D594" s="147">
        <f t="shared" si="0"/>
        <v>0.24466666666666667</v>
      </c>
      <c r="E594" s="147">
        <f t="shared" si="0"/>
        <v>0.1115</v>
      </c>
      <c r="F594" s="147">
        <f t="shared" si="0"/>
        <v>0.78400000000000014</v>
      </c>
      <c r="G594" s="163">
        <f t="shared" si="0"/>
        <v>7.7266666666666666</v>
      </c>
    </row>
    <row r="595" spans="1:7" x14ac:dyDescent="0.2">
      <c r="A595" s="106" t="s">
        <v>74</v>
      </c>
      <c r="C595" s="147">
        <f t="shared" si="0"/>
        <v>2.0666666666666667E-2</v>
      </c>
      <c r="D595" s="147">
        <f t="shared" si="0"/>
        <v>9.166666666666666E-2</v>
      </c>
      <c r="E595" s="147">
        <f t="shared" si="0"/>
        <v>0.01</v>
      </c>
      <c r="F595" s="163">
        <f t="shared" si="0"/>
        <v>1.2173333333333334</v>
      </c>
      <c r="G595" s="163">
        <f t="shared" si="0"/>
        <v>6.0133333333333328</v>
      </c>
    </row>
    <row r="596" spans="1:7" x14ac:dyDescent="0.2">
      <c r="A596" s="106" t="s">
        <v>75</v>
      </c>
      <c r="C596" s="147">
        <f t="shared" si="0"/>
        <v>4.1000000000000002E-2</v>
      </c>
      <c r="D596" s="147">
        <f t="shared" si="0"/>
        <v>0.16900000000000001</v>
      </c>
      <c r="E596" s="147">
        <f t="shared" si="0"/>
        <v>3.8666666666666669E-2</v>
      </c>
      <c r="F596" s="147">
        <f t="shared" si="0"/>
        <v>0.32033333333333336</v>
      </c>
      <c r="G596" s="163">
        <f t="shared" si="0"/>
        <v>6.9333333333333336</v>
      </c>
    </row>
    <row r="597" spans="1:7" x14ac:dyDescent="0.2">
      <c r="A597" s="106" t="s">
        <v>76</v>
      </c>
      <c r="C597" s="147">
        <f t="shared" si="0"/>
        <v>1.3333333333333334E-2</v>
      </c>
      <c r="D597" s="147">
        <f t="shared" si="0"/>
        <v>8.900000000000001E-2</v>
      </c>
      <c r="E597" s="147">
        <f t="shared" si="0"/>
        <v>1.7999999999999999E-2</v>
      </c>
      <c r="F597" s="147">
        <f t="shared" si="0"/>
        <v>0.64366666666666672</v>
      </c>
      <c r="G597" s="163">
        <f t="shared" si="0"/>
        <v>5.8533333333333326</v>
      </c>
    </row>
    <row r="598" spans="1:7" x14ac:dyDescent="0.2">
      <c r="A598" s="106" t="s">
        <v>77</v>
      </c>
      <c r="C598" s="147">
        <f t="shared" si="0"/>
        <v>2.5333333333333333E-2</v>
      </c>
      <c r="D598" s="147">
        <f t="shared" si="0"/>
        <v>0.13833333333333334</v>
      </c>
      <c r="E598" s="147">
        <f t="shared" si="0"/>
        <v>2.0666666666666667E-2</v>
      </c>
      <c r="F598" s="147">
        <f t="shared" si="0"/>
        <v>0.17500000000000002</v>
      </c>
      <c r="G598" s="163">
        <f t="shared" si="0"/>
        <v>6.78</v>
      </c>
    </row>
    <row r="599" spans="1:7" x14ac:dyDescent="0.2">
      <c r="A599" s="106" t="s">
        <v>78</v>
      </c>
      <c r="B599" s="101"/>
      <c r="C599" s="147">
        <f t="shared" si="0"/>
        <v>1.6333333333333335E-2</v>
      </c>
      <c r="D599" s="147">
        <f t="shared" si="0"/>
        <v>8.5666666666666669E-2</v>
      </c>
      <c r="E599" s="147">
        <f t="shared" si="0"/>
        <v>1.2000000000000002E-2</v>
      </c>
      <c r="F599" s="163">
        <f t="shared" si="0"/>
        <v>1.046</v>
      </c>
      <c r="G599" s="163">
        <f t="shared" si="0"/>
        <v>5.6766666666666667</v>
      </c>
    </row>
    <row r="600" spans="1:7" x14ac:dyDescent="0.2">
      <c r="A600" s="65"/>
      <c r="C600" s="71">
        <f>AVERAGE(C594:C599)</f>
        <v>2.5666666666666667E-2</v>
      </c>
      <c r="D600" s="71">
        <f>AVERAGE(D594:D599)</f>
        <v>0.13638888888888887</v>
      </c>
      <c r="E600" s="71">
        <f>AVERAGE(E594:E599)</f>
        <v>3.5138888888888893E-2</v>
      </c>
      <c r="F600" s="71">
        <f>AVERAGE(F594:F599)</f>
        <v>0.69772222222222224</v>
      </c>
      <c r="G600" s="69">
        <f>AVERAGE(G594:G599)</f>
        <v>6.4972222222222227</v>
      </c>
    </row>
    <row r="602" spans="1:7" x14ac:dyDescent="0.2">
      <c r="A602" s="106" t="s">
        <v>7</v>
      </c>
      <c r="B602" s="54">
        <v>2005</v>
      </c>
      <c r="C602" s="147">
        <f t="shared" ref="C602:G603" si="1">AVERAGE(C60,C73,C87,C101)</f>
        <v>0.28571875000000002</v>
      </c>
      <c r="D602" s="147">
        <f t="shared" si="1"/>
        <v>0.63727624999999999</v>
      </c>
      <c r="E602" s="163">
        <f t="shared" si="1"/>
        <v>4.2156243328603331</v>
      </c>
      <c r="F602" s="147">
        <f t="shared" si="1"/>
        <v>0.45126382924577935</v>
      </c>
      <c r="G602" s="163">
        <f t="shared" si="1"/>
        <v>3.3101532499999999</v>
      </c>
    </row>
    <row r="603" spans="1:7" x14ac:dyDescent="0.2">
      <c r="A603" s="106" t="s">
        <v>36</v>
      </c>
      <c r="C603" s="147">
        <f t="shared" si="1"/>
        <v>0.69113175000000004</v>
      </c>
      <c r="D603" s="147">
        <f t="shared" si="1"/>
        <v>1.3720815</v>
      </c>
      <c r="E603" s="163">
        <f t="shared" si="1"/>
        <v>2.655672072965638</v>
      </c>
      <c r="F603" s="163">
        <f t="shared" si="1"/>
        <v>2.2905049634703731</v>
      </c>
      <c r="G603" s="163">
        <f t="shared" si="1"/>
        <v>5.1099579999999998</v>
      </c>
    </row>
    <row r="604" spans="1:7" x14ac:dyDescent="0.2">
      <c r="A604" s="104" t="s">
        <v>104</v>
      </c>
      <c r="C604" s="147">
        <f>AVERAGE(C75,C89,C103)</f>
        <v>0.55460600000000004</v>
      </c>
      <c r="D604" s="147">
        <f>AVERAGE(D75,D89,D103)</f>
        <v>1.710097</v>
      </c>
      <c r="E604" s="147">
        <f>AVERAGE(E75,E89,E103)</f>
        <v>0.82358033333333347</v>
      </c>
      <c r="F604" s="163">
        <f>AVERAGE(F75,F89,F103)</f>
        <v>2.7046600000000001</v>
      </c>
      <c r="G604" s="163">
        <f>AVERAGE(G75,G89,G103)</f>
        <v>7.354379333333334</v>
      </c>
    </row>
    <row r="605" spans="1:7" x14ac:dyDescent="0.2">
      <c r="A605" s="106" t="s">
        <v>72</v>
      </c>
      <c r="C605" s="147">
        <f>AVERAGE(C62,C76,C90,C104)</f>
        <v>0.92208274999999995</v>
      </c>
      <c r="D605" s="147">
        <f>AVERAGE(D62,D76,D90,D104)</f>
        <v>1.506327</v>
      </c>
      <c r="E605" s="164">
        <f>AVERAGE(E62,E76,E90,E104)</f>
        <v>13.611967719155363</v>
      </c>
      <c r="F605" s="163">
        <f>AVERAGE(F62,F76,F90,F104)</f>
        <v>1.2730171192068847</v>
      </c>
      <c r="G605" s="163">
        <f>AVERAGE(G62,G76,G90,G104)</f>
        <v>4.0703307500000001</v>
      </c>
    </row>
    <row r="606" spans="1:7" x14ac:dyDescent="0.2">
      <c r="A606" s="106" t="s">
        <v>73</v>
      </c>
      <c r="C606" s="147">
        <f t="shared" ref="C606:G610" si="2">AVERAGE(C63,C77,C91,C105)</f>
        <v>2.0515333333333333E-2</v>
      </c>
      <c r="D606" s="147">
        <f t="shared" si="2"/>
        <v>8.9679750000000003E-2</v>
      </c>
      <c r="E606" s="147">
        <f t="shared" si="2"/>
        <v>0.64327483725393497</v>
      </c>
      <c r="F606" s="147">
        <f t="shared" si="2"/>
        <v>0.17194730425071167</v>
      </c>
      <c r="G606" s="164">
        <f t="shared" si="2"/>
        <v>10.02611725</v>
      </c>
    </row>
    <row r="607" spans="1:7" x14ac:dyDescent="0.2">
      <c r="A607" s="106" t="s">
        <v>74</v>
      </c>
      <c r="C607" s="147">
        <f t="shared" si="2"/>
        <v>2.2286666666666666E-2</v>
      </c>
      <c r="D607" s="147">
        <f t="shared" si="2"/>
        <v>5.4445499999999994E-2</v>
      </c>
      <c r="E607" s="147">
        <f t="shared" si="2"/>
        <v>0.57247297545832643</v>
      </c>
      <c r="F607" s="147">
        <f t="shared" si="2"/>
        <v>0.24544668655170471</v>
      </c>
      <c r="G607" s="163">
        <f t="shared" si="2"/>
        <v>7.9366322500000006</v>
      </c>
    </row>
    <row r="608" spans="1:7" x14ac:dyDescent="0.2">
      <c r="A608" s="106" t="s">
        <v>75</v>
      </c>
      <c r="C608" s="147">
        <f t="shared" si="2"/>
        <v>3.1742666666666669E-2</v>
      </c>
      <c r="D608" s="147">
        <f t="shared" si="2"/>
        <v>0.11247299999999999</v>
      </c>
      <c r="E608" s="147">
        <f t="shared" si="2"/>
        <v>0.52789432135697578</v>
      </c>
      <c r="F608" s="147">
        <f t="shared" si="2"/>
        <v>0.30023514731870238</v>
      </c>
      <c r="G608" s="163">
        <f t="shared" si="2"/>
        <v>9.0915277500000009</v>
      </c>
    </row>
    <row r="609" spans="1:7" x14ac:dyDescent="0.2">
      <c r="A609" s="106" t="s">
        <v>76</v>
      </c>
      <c r="C609" s="147">
        <f t="shared" si="2"/>
        <v>3.8772000000000001E-2</v>
      </c>
      <c r="D609" s="147">
        <f t="shared" si="2"/>
        <v>0.10632225000000001</v>
      </c>
      <c r="E609" s="147">
        <f t="shared" si="2"/>
        <v>0.55105455007488124</v>
      </c>
      <c r="F609" s="147">
        <f t="shared" si="2"/>
        <v>0.30799810766997682</v>
      </c>
      <c r="G609" s="163">
        <f t="shared" si="2"/>
        <v>9.9370290000000008</v>
      </c>
    </row>
    <row r="610" spans="1:7" x14ac:dyDescent="0.2">
      <c r="A610" s="106" t="s">
        <v>77</v>
      </c>
      <c r="C610" s="147">
        <f t="shared" si="2"/>
        <v>1.5405333333333333E-2</v>
      </c>
      <c r="D610" s="147">
        <f t="shared" si="2"/>
        <v>0.108351</v>
      </c>
      <c r="E610" s="147">
        <f t="shared" si="2"/>
        <v>0.63652305887780869</v>
      </c>
      <c r="F610" s="147">
        <f t="shared" si="2"/>
        <v>0.20735252754107908</v>
      </c>
      <c r="G610" s="163">
        <f t="shared" si="2"/>
        <v>8.1752295000000004</v>
      </c>
    </row>
    <row r="611" spans="1:7" x14ac:dyDescent="0.2">
      <c r="A611" s="106" t="s">
        <v>78</v>
      </c>
      <c r="C611" s="147">
        <f>AVERAGE(C68,C82,C96,C110)</f>
        <v>1.1630666666666666E-2</v>
      </c>
      <c r="D611" s="147">
        <f>AVERAGE(D68,D82,D96,D110)</f>
        <v>7.2270749999999995E-2</v>
      </c>
      <c r="E611" s="147">
        <f>AVERAGE(E68,E82,E96,E110)</f>
        <v>0.72733402511654721</v>
      </c>
      <c r="F611" s="147">
        <f>AVERAGE(F68,F82,F96,F110)</f>
        <v>0.29087410725425356</v>
      </c>
      <c r="G611" s="163">
        <f>AVERAGE(G68,G82,G96,G110)</f>
        <v>6.9288025000000006</v>
      </c>
    </row>
    <row r="612" spans="1:7" x14ac:dyDescent="0.2">
      <c r="C612" s="71">
        <f>AVERAGE(C606:C611)</f>
        <v>2.3392111111111114E-2</v>
      </c>
      <c r="D612" s="71">
        <f>AVERAGE(D606:D611)</f>
        <v>9.0590375000000001E-2</v>
      </c>
      <c r="E612" s="71">
        <f>AVERAGE(E606:E611)</f>
        <v>0.60975896135641239</v>
      </c>
      <c r="F612" s="71">
        <f>AVERAGE(F606:F611)</f>
        <v>0.25397564676440471</v>
      </c>
      <c r="G612" s="69">
        <f>AVERAGE(G606:G611)</f>
        <v>8.6825563750000008</v>
      </c>
    </row>
    <row r="613" spans="1:7" x14ac:dyDescent="0.2">
      <c r="G613" s="163"/>
    </row>
    <row r="614" spans="1:7" x14ac:dyDescent="0.2">
      <c r="A614" s="106" t="s">
        <v>7</v>
      </c>
      <c r="B614" s="54">
        <v>2006</v>
      </c>
      <c r="C614" s="147">
        <f t="shared" ref="C614:G615" si="3">AVERAGE(C115,C129,C143,C157)</f>
        <v>0.40467500000000001</v>
      </c>
      <c r="D614" s="147">
        <f t="shared" si="3"/>
        <v>0.78049999999999997</v>
      </c>
      <c r="E614" s="163">
        <f t="shared" si="3"/>
        <v>6.7041272500000009</v>
      </c>
      <c r="F614" s="147">
        <f t="shared" si="3"/>
        <v>0.90656274999999997</v>
      </c>
      <c r="G614" s="163">
        <f t="shared" si="3"/>
        <v>6.4984999999999999</v>
      </c>
    </row>
    <row r="615" spans="1:7" x14ac:dyDescent="0.2">
      <c r="A615" s="106" t="s">
        <v>36</v>
      </c>
      <c r="C615" s="147">
        <f t="shared" si="3"/>
        <v>0.85524999999999995</v>
      </c>
      <c r="D615" s="163">
        <f t="shared" si="3"/>
        <v>1.5055000000000001</v>
      </c>
      <c r="E615" s="163">
        <f t="shared" si="3"/>
        <v>3.7299717499999998</v>
      </c>
      <c r="F615" s="163">
        <f t="shared" si="3"/>
        <v>3.4760712500000004</v>
      </c>
      <c r="G615" s="163">
        <f t="shared" si="3"/>
        <v>8.7809999999999988</v>
      </c>
    </row>
    <row r="616" spans="1:7" x14ac:dyDescent="0.2">
      <c r="A616" s="104" t="s">
        <v>104</v>
      </c>
      <c r="C616" s="147">
        <f>AVERAGE(C117,C131,C145)</f>
        <v>1.1773333333333333</v>
      </c>
      <c r="D616" s="163">
        <f>AVERAGE(D117,D131,D145)</f>
        <v>1.8203333333333334</v>
      </c>
      <c r="E616" s="147">
        <f>AVERAGE(E117,E145)</f>
        <v>0.5409815</v>
      </c>
      <c r="F616" s="163">
        <f>AVERAGE(F117,F131,F145)</f>
        <v>5.721305000000001</v>
      </c>
      <c r="G616" s="163">
        <f>AVERAGE(G117,G145)</f>
        <v>9.3990000000000009</v>
      </c>
    </row>
    <row r="617" spans="1:7" x14ac:dyDescent="0.2">
      <c r="A617" s="106" t="s">
        <v>72</v>
      </c>
      <c r="C617" s="147">
        <f>AVERAGE(C118,C132,C146,C159)</f>
        <v>1.1655</v>
      </c>
      <c r="D617" s="163">
        <f>AVERAGE(D118,D132,D146,D159)</f>
        <v>1.76525</v>
      </c>
      <c r="E617" s="164">
        <f>AVERAGE(E118,E132,E146,E159)</f>
        <v>12.835700500000002</v>
      </c>
      <c r="F617" s="163">
        <f>AVERAGE(F118,F132,F146,F159)</f>
        <v>2.2934999999999999</v>
      </c>
      <c r="G617" s="164">
        <f>AVERAGE(G118,G132,G146,G159)</f>
        <v>12.84375</v>
      </c>
    </row>
    <row r="618" spans="1:7" x14ac:dyDescent="0.2">
      <c r="A618" s="106" t="s">
        <v>73</v>
      </c>
      <c r="C618" s="147">
        <f t="shared" ref="C618:G623" si="4">AVERAGE(C119,C133,C147,C160)</f>
        <v>2.9000000000000001E-2</v>
      </c>
      <c r="D618" s="147">
        <f t="shared" si="4"/>
        <v>0.11924999999999999</v>
      </c>
      <c r="E618" s="147">
        <f t="shared" si="4"/>
        <v>0.21316074999999998</v>
      </c>
      <c r="F618" s="163">
        <f t="shared" si="4"/>
        <v>1.4636480000000001</v>
      </c>
      <c r="G618" s="163">
        <f t="shared" si="4"/>
        <v>5.1379999999999999</v>
      </c>
    </row>
    <row r="619" spans="1:7" x14ac:dyDescent="0.2">
      <c r="A619" s="106" t="s">
        <v>74</v>
      </c>
      <c r="C619" s="147">
        <f t="shared" si="4"/>
        <v>3.4750000000000003E-2</v>
      </c>
      <c r="D619" s="147">
        <f t="shared" si="4"/>
        <v>0.11724999999999999</v>
      </c>
      <c r="E619" s="147">
        <f t="shared" si="4"/>
        <v>0.28377675000000002</v>
      </c>
      <c r="F619" s="163">
        <f t="shared" si="4"/>
        <v>1.3311250000000001</v>
      </c>
      <c r="G619" s="163">
        <f t="shared" si="4"/>
        <v>4.6259999999999994</v>
      </c>
    </row>
    <row r="620" spans="1:7" x14ac:dyDescent="0.2">
      <c r="A620" s="106" t="s">
        <v>75</v>
      </c>
      <c r="C620" s="147">
        <f t="shared" si="4"/>
        <v>2.8250000000000001E-2</v>
      </c>
      <c r="D620" s="147">
        <f t="shared" si="4"/>
        <v>0.12225</v>
      </c>
      <c r="E620" s="147">
        <f t="shared" si="4"/>
        <v>0.22491449999999999</v>
      </c>
      <c r="F620" s="147">
        <f t="shared" si="4"/>
        <v>0.86528925000000001</v>
      </c>
      <c r="G620" s="163">
        <f t="shared" si="4"/>
        <v>4.6522500000000004</v>
      </c>
    </row>
    <row r="621" spans="1:7" x14ac:dyDescent="0.2">
      <c r="A621" s="106" t="s">
        <v>76</v>
      </c>
      <c r="C621" s="147">
        <f t="shared" si="4"/>
        <v>3.175E-2</v>
      </c>
      <c r="D621" s="147">
        <f t="shared" si="4"/>
        <v>0.11499999999999999</v>
      </c>
      <c r="E621" s="147">
        <f t="shared" si="4"/>
        <v>0.17429499999999998</v>
      </c>
      <c r="F621" s="163">
        <f t="shared" si="4"/>
        <v>1.1438727499999999</v>
      </c>
      <c r="G621" s="163">
        <f t="shared" si="4"/>
        <v>4.77475</v>
      </c>
    </row>
    <row r="622" spans="1:7" x14ac:dyDescent="0.2">
      <c r="A622" s="106" t="s">
        <v>77</v>
      </c>
      <c r="C622" s="147">
        <f t="shared" si="4"/>
        <v>3.4250000000000003E-2</v>
      </c>
      <c r="D622" s="147">
        <f t="shared" si="4"/>
        <v>0.11125</v>
      </c>
      <c r="E622" s="147">
        <f t="shared" si="4"/>
        <v>0.14664700000000003</v>
      </c>
      <c r="F622" s="147">
        <f t="shared" si="4"/>
        <v>0.70946675000000003</v>
      </c>
      <c r="G622" s="163">
        <f t="shared" si="4"/>
        <v>4.3817500000000003</v>
      </c>
    </row>
    <row r="623" spans="1:7" x14ac:dyDescent="0.2">
      <c r="A623" s="106" t="s">
        <v>78</v>
      </c>
      <c r="C623" s="147">
        <f t="shared" si="4"/>
        <v>3.4249999999999996E-2</v>
      </c>
      <c r="D623" s="147">
        <f t="shared" si="4"/>
        <v>0.11975</v>
      </c>
      <c r="E623" s="147">
        <f t="shared" si="4"/>
        <v>0.19307000000000002</v>
      </c>
      <c r="F623" s="163">
        <f t="shared" si="4"/>
        <v>1.5735507499999999</v>
      </c>
      <c r="G623" s="163">
        <f t="shared" si="4"/>
        <v>4.1667499999999995</v>
      </c>
    </row>
    <row r="624" spans="1:7" x14ac:dyDescent="0.2">
      <c r="C624" s="71">
        <f>AVERAGE(C618:C623)</f>
        <v>3.204166666666667E-2</v>
      </c>
      <c r="D624" s="71">
        <f>AVERAGE(D618:D623)</f>
        <v>0.11745833333333333</v>
      </c>
      <c r="E624" s="71">
        <f>AVERAGE(E618:E623)</f>
        <v>0.20597733333333335</v>
      </c>
      <c r="F624" s="71">
        <f>AVERAGE(F618:F623)</f>
        <v>1.18115875</v>
      </c>
      <c r="G624" s="69">
        <f>AVERAGE(G618:G623)</f>
        <v>4.6232499999999996</v>
      </c>
    </row>
    <row r="625" spans="1:7" x14ac:dyDescent="0.2">
      <c r="G625" s="163"/>
    </row>
    <row r="626" spans="1:7" x14ac:dyDescent="0.2">
      <c r="A626" s="106" t="s">
        <v>7</v>
      </c>
      <c r="B626" s="54">
        <v>2007</v>
      </c>
      <c r="C626" s="147">
        <f t="shared" ref="C626:G627" si="5">AVERAGE(C170,C183,C197,C210)</f>
        <v>0.50849999999999995</v>
      </c>
      <c r="D626" s="147">
        <f t="shared" si="5"/>
        <v>0.76950000000000007</v>
      </c>
      <c r="E626" s="163">
        <f t="shared" si="5"/>
        <v>6.3790000000000004</v>
      </c>
      <c r="F626" s="163">
        <f t="shared" si="5"/>
        <v>1.7257500000000001</v>
      </c>
      <c r="G626" s="164">
        <f t="shared" si="5"/>
        <v>10.852124999999997</v>
      </c>
    </row>
    <row r="627" spans="1:7" x14ac:dyDescent="0.2">
      <c r="A627" s="106" t="s">
        <v>36</v>
      </c>
      <c r="C627" s="147">
        <f t="shared" si="5"/>
        <v>0.53725000000000001</v>
      </c>
      <c r="D627" s="147">
        <f t="shared" si="5"/>
        <v>0.87612500000000004</v>
      </c>
      <c r="E627" s="163">
        <f t="shared" si="5"/>
        <v>4.0037500000000001</v>
      </c>
      <c r="F627" s="163">
        <f t="shared" si="5"/>
        <v>1.4589999999999999</v>
      </c>
      <c r="G627" s="163">
        <f t="shared" si="5"/>
        <v>9.4598750000000003</v>
      </c>
    </row>
    <row r="628" spans="1:7" x14ac:dyDescent="0.2">
      <c r="A628" s="104" t="s">
        <v>104</v>
      </c>
      <c r="C628" s="147">
        <f>AVERAGE(C185,C212)</f>
        <v>0.38400000000000001</v>
      </c>
      <c r="D628" s="147">
        <f>AVERAGE(D185,D212)</f>
        <v>0.77949999999999997</v>
      </c>
      <c r="E628" s="163">
        <f>AVERAGE(E185,E212)</f>
        <v>2.1339999999999999</v>
      </c>
      <c r="F628" s="163">
        <f>AVERAGE(F185,F212)</f>
        <v>2.0365000000000002</v>
      </c>
      <c r="G628" s="163">
        <f>AVERAGE(G185,G212)</f>
        <v>5.7995000000000001</v>
      </c>
    </row>
    <row r="629" spans="1:7" x14ac:dyDescent="0.2">
      <c r="A629" s="106" t="s">
        <v>72</v>
      </c>
      <c r="C629" s="147">
        <f>AVERAGE(C172,C186,C199,C213)</f>
        <v>0.9335</v>
      </c>
      <c r="D629" s="163">
        <f>AVERAGE(D172,D186,D199,D213)</f>
        <v>1.2814999999999999</v>
      </c>
      <c r="E629" s="164">
        <f>AVERAGE(E172,E186,E199,E213)</f>
        <v>10.257000000000001</v>
      </c>
      <c r="F629" s="163">
        <f>AVERAGE(F172,F186,F199,F213)</f>
        <v>1.2634999999999998</v>
      </c>
      <c r="G629" s="164">
        <f>AVERAGE(G172,G186,G199,G213)</f>
        <v>17.354791666666667</v>
      </c>
    </row>
    <row r="630" spans="1:7" x14ac:dyDescent="0.2">
      <c r="A630" s="106" t="s">
        <v>73</v>
      </c>
      <c r="C630" s="147">
        <f t="shared" ref="C630:G635" si="6">AVERAGE(C173,C187,C200,C214)</f>
        <v>8.0500000000000002E-2</v>
      </c>
      <c r="D630" s="147">
        <f t="shared" si="6"/>
        <v>0.31425000000000003</v>
      </c>
      <c r="E630" s="147">
        <f t="shared" si="6"/>
        <v>0.14625000000000002</v>
      </c>
      <c r="F630" s="163">
        <f t="shared" si="6"/>
        <v>1.4457499999999999</v>
      </c>
      <c r="G630" s="163">
        <f t="shared" si="6"/>
        <v>6.9169166666666673</v>
      </c>
    </row>
    <row r="631" spans="1:7" x14ac:dyDescent="0.2">
      <c r="A631" s="106" t="s">
        <v>74</v>
      </c>
      <c r="C631" s="147">
        <f t="shared" si="6"/>
        <v>7.4500000000000011E-2</v>
      </c>
      <c r="D631" s="147">
        <f t="shared" si="6"/>
        <v>0.13550000000000001</v>
      </c>
      <c r="E631" s="147">
        <f t="shared" si="6"/>
        <v>0.06</v>
      </c>
      <c r="F631" s="163">
        <f t="shared" si="6"/>
        <v>1.8785000000000003</v>
      </c>
      <c r="G631" s="163">
        <f t="shared" si="6"/>
        <v>6.6967083333333335</v>
      </c>
    </row>
    <row r="632" spans="1:7" x14ac:dyDescent="0.2">
      <c r="A632" s="106" t="s">
        <v>75</v>
      </c>
      <c r="C632" s="147">
        <f t="shared" si="6"/>
        <v>6.8000000000000005E-2</v>
      </c>
      <c r="D632" s="147">
        <f t="shared" si="6"/>
        <v>0.24324999999999999</v>
      </c>
      <c r="E632" s="147">
        <f t="shared" si="6"/>
        <v>0.1265</v>
      </c>
      <c r="F632" s="163">
        <f t="shared" si="6"/>
        <v>1.2330000000000001</v>
      </c>
      <c r="G632" s="163">
        <f t="shared" si="6"/>
        <v>6.6070416666666665</v>
      </c>
    </row>
    <row r="633" spans="1:7" x14ac:dyDescent="0.2">
      <c r="A633" s="106" t="s">
        <v>76</v>
      </c>
      <c r="C633" s="147">
        <f t="shared" si="6"/>
        <v>4.7749999999999994E-2</v>
      </c>
      <c r="D633" s="147">
        <f t="shared" si="6"/>
        <v>0.12425</v>
      </c>
      <c r="E633" s="147">
        <f t="shared" si="6"/>
        <v>0.10199999999999999</v>
      </c>
      <c r="F633" s="163">
        <f t="shared" si="6"/>
        <v>1.7645</v>
      </c>
      <c r="G633" s="163">
        <f t="shared" si="6"/>
        <v>5.6947083333333337</v>
      </c>
    </row>
    <row r="634" spans="1:7" x14ac:dyDescent="0.2">
      <c r="A634" s="106" t="s">
        <v>77</v>
      </c>
      <c r="C634" s="147">
        <f t="shared" si="6"/>
        <v>4.675E-2</v>
      </c>
      <c r="D634" s="147">
        <f t="shared" si="6"/>
        <v>0.16750000000000001</v>
      </c>
      <c r="E634" s="147">
        <f t="shared" si="6"/>
        <v>0.12449999999999999</v>
      </c>
      <c r="F634" s="163">
        <f t="shared" si="6"/>
        <v>1.23725</v>
      </c>
      <c r="G634" s="163">
        <f t="shared" si="6"/>
        <v>6.0672916666666667</v>
      </c>
    </row>
    <row r="635" spans="1:7" x14ac:dyDescent="0.2">
      <c r="A635" s="106" t="s">
        <v>78</v>
      </c>
      <c r="C635" s="147">
        <f t="shared" si="6"/>
        <v>7.7000000000000013E-2</v>
      </c>
      <c r="D635" s="147">
        <f t="shared" si="6"/>
        <v>0.1275</v>
      </c>
      <c r="E635" s="147">
        <f t="shared" si="6"/>
        <v>0.14449999999999999</v>
      </c>
      <c r="F635" s="163">
        <f t="shared" si="6"/>
        <v>1.681</v>
      </c>
      <c r="G635" s="163">
        <f t="shared" si="6"/>
        <v>6.1835833333333339</v>
      </c>
    </row>
    <row r="636" spans="1:7" x14ac:dyDescent="0.2">
      <c r="C636" s="71">
        <f>AVERAGE(C630:C635)</f>
        <v>6.5750000000000017E-2</v>
      </c>
      <c r="D636" s="71">
        <f>AVERAGE(D630:D635)</f>
        <v>0.18537499999999998</v>
      </c>
      <c r="E636" s="71">
        <f>AVERAGE(E630:E635)</f>
        <v>0.11729166666666664</v>
      </c>
      <c r="F636" s="71">
        <f>AVERAGE(F630:F635)</f>
        <v>1.5399999999999998</v>
      </c>
      <c r="G636" s="69">
        <f>AVERAGE(G630:G635)</f>
        <v>6.361041666666666</v>
      </c>
    </row>
    <row r="637" spans="1:7" x14ac:dyDescent="0.2">
      <c r="G637" s="163"/>
    </row>
    <row r="638" spans="1:7" x14ac:dyDescent="0.2">
      <c r="A638" s="106" t="s">
        <v>7</v>
      </c>
      <c r="B638" s="54">
        <v>2008</v>
      </c>
      <c r="C638" s="147">
        <f t="shared" ref="C638:G639" si="7">AVERAGE(C224,C238,C252,C265)</f>
        <v>0.28700000000000003</v>
      </c>
      <c r="D638" s="147">
        <f t="shared" si="7"/>
        <v>0.59024999999999994</v>
      </c>
      <c r="E638" s="163">
        <f t="shared" si="7"/>
        <v>6.8250000000000002</v>
      </c>
      <c r="F638" s="163">
        <f t="shared" si="7"/>
        <v>1.0854999999999999</v>
      </c>
      <c r="G638" s="163">
        <f t="shared" si="7"/>
        <v>8.6447500000000002</v>
      </c>
    </row>
    <row r="639" spans="1:7" x14ac:dyDescent="0.2">
      <c r="A639" s="106" t="s">
        <v>36</v>
      </c>
      <c r="C639" s="147">
        <f t="shared" si="7"/>
        <v>0.33100000000000002</v>
      </c>
      <c r="D639" s="147">
        <f t="shared" si="7"/>
        <v>0.71424999999999994</v>
      </c>
      <c r="E639" s="163">
        <f t="shared" si="7"/>
        <v>5.4635000000000007</v>
      </c>
      <c r="F639" s="163">
        <f t="shared" si="7"/>
        <v>1.1097499999999998</v>
      </c>
      <c r="G639" s="163">
        <f t="shared" si="7"/>
        <v>6.5495000000000001</v>
      </c>
    </row>
    <row r="640" spans="1:7" x14ac:dyDescent="0.2">
      <c r="A640" s="104" t="s">
        <v>104</v>
      </c>
      <c r="C640" s="147">
        <f>AVERAGE(C226,C240)</f>
        <v>0.433</v>
      </c>
      <c r="D640" s="163">
        <f>AVERAGE(D226,D240)</f>
        <v>1.0065</v>
      </c>
      <c r="E640" s="163">
        <f>AVERAGE(E226,E240)</f>
        <v>3.8085</v>
      </c>
      <c r="F640" s="163">
        <f>AVERAGE(F226,F240)</f>
        <v>2.6520000000000001</v>
      </c>
      <c r="G640" s="163">
        <f>AVERAGE(G226,G240)</f>
        <v>7.1989999999999998</v>
      </c>
    </row>
    <row r="641" spans="1:7" x14ac:dyDescent="0.2">
      <c r="A641" s="106" t="s">
        <v>72</v>
      </c>
      <c r="C641" s="147">
        <f>AVERAGE(C227,C241,C254,C267)</f>
        <v>0.88</v>
      </c>
      <c r="D641" s="163">
        <f>AVERAGE(D227,D241,D254,D267)</f>
        <v>1.3962499999999998</v>
      </c>
      <c r="E641" s="164">
        <f>AVERAGE(E227,E241,E254,E267)</f>
        <v>11.745749999999999</v>
      </c>
      <c r="F641" s="147">
        <f>AVERAGE(F227,F241,F254,F267)</f>
        <v>0.50225000000000009</v>
      </c>
      <c r="G641" s="164">
        <f>AVERAGE(G227,G241,G254,G267)</f>
        <v>11.962</v>
      </c>
    </row>
    <row r="642" spans="1:7" x14ac:dyDescent="0.2">
      <c r="A642" s="106" t="s">
        <v>73</v>
      </c>
      <c r="C642" s="147">
        <f t="shared" ref="C642:G647" si="8">AVERAGE(C228,C242,C255,C268)</f>
        <v>5.7500000000000002E-2</v>
      </c>
      <c r="D642" s="147">
        <f t="shared" si="8"/>
        <v>0.10850000000000001</v>
      </c>
      <c r="E642" s="147">
        <f t="shared" si="8"/>
        <v>0.113</v>
      </c>
      <c r="F642" s="163">
        <f t="shared" si="8"/>
        <v>1.84975</v>
      </c>
      <c r="G642" s="163">
        <f t="shared" si="8"/>
        <v>3.6574999999999998</v>
      </c>
    </row>
    <row r="643" spans="1:7" x14ac:dyDescent="0.2">
      <c r="A643" s="106" t="s">
        <v>74</v>
      </c>
      <c r="C643" s="147">
        <f t="shared" si="8"/>
        <v>4.1000000000000002E-2</v>
      </c>
      <c r="D643" s="147">
        <f t="shared" si="8"/>
        <v>7.3749999999999996E-2</v>
      </c>
      <c r="E643" s="147">
        <f t="shared" si="8"/>
        <v>9.8000000000000004E-2</v>
      </c>
      <c r="F643" s="163">
        <f t="shared" si="8"/>
        <v>2.1637500000000003</v>
      </c>
      <c r="G643" s="163">
        <f t="shared" si="8"/>
        <v>3.5754999999999999</v>
      </c>
    </row>
    <row r="644" spans="1:7" x14ac:dyDescent="0.2">
      <c r="A644" s="106" t="s">
        <v>75</v>
      </c>
      <c r="C644" s="147">
        <f t="shared" si="8"/>
        <v>3.8249999999999999E-2</v>
      </c>
      <c r="D644" s="147">
        <f t="shared" si="8"/>
        <v>7.4999999999999997E-2</v>
      </c>
      <c r="E644" s="147">
        <f t="shared" si="8"/>
        <v>0.13275000000000001</v>
      </c>
      <c r="F644" s="163">
        <f t="shared" si="8"/>
        <v>1.71</v>
      </c>
      <c r="G644" s="163">
        <f t="shared" si="8"/>
        <v>3.6030000000000002</v>
      </c>
    </row>
    <row r="645" spans="1:7" x14ac:dyDescent="0.2">
      <c r="A645" s="106" t="s">
        <v>76</v>
      </c>
      <c r="C645" s="147">
        <f t="shared" si="8"/>
        <v>3.95E-2</v>
      </c>
      <c r="D645" s="147">
        <f t="shared" si="8"/>
        <v>6.3E-2</v>
      </c>
      <c r="E645" s="147">
        <f t="shared" si="8"/>
        <v>0.12150000000000001</v>
      </c>
      <c r="F645" s="163">
        <f t="shared" si="8"/>
        <v>1.7890000000000001</v>
      </c>
      <c r="G645" s="163">
        <f t="shared" si="8"/>
        <v>3.4257499999999999</v>
      </c>
    </row>
    <row r="646" spans="1:7" x14ac:dyDescent="0.2">
      <c r="A646" s="106" t="s">
        <v>77</v>
      </c>
      <c r="C646" s="147">
        <f t="shared" si="8"/>
        <v>3.925E-2</v>
      </c>
      <c r="D646" s="147">
        <f t="shared" si="8"/>
        <v>8.4249999999999992E-2</v>
      </c>
      <c r="E646" s="147">
        <f t="shared" si="8"/>
        <v>0.13949999999999999</v>
      </c>
      <c r="F646" s="163">
        <f t="shared" si="8"/>
        <v>1.7287499999999998</v>
      </c>
      <c r="G646" s="163">
        <f t="shared" si="8"/>
        <v>3.5325000000000002</v>
      </c>
    </row>
    <row r="647" spans="1:7" x14ac:dyDescent="0.2">
      <c r="A647" s="106" t="s">
        <v>78</v>
      </c>
      <c r="C647" s="147">
        <f t="shared" si="8"/>
        <v>3.875E-2</v>
      </c>
      <c r="D647" s="147">
        <f t="shared" si="8"/>
        <v>6.7750000000000005E-2</v>
      </c>
      <c r="E647" s="147">
        <f t="shared" si="8"/>
        <v>9.6250000000000002E-2</v>
      </c>
      <c r="F647" s="163">
        <f t="shared" si="8"/>
        <v>1.8054999999999999</v>
      </c>
      <c r="G647" s="163">
        <f t="shared" si="8"/>
        <v>3.4904999999999999</v>
      </c>
    </row>
    <row r="648" spans="1:7" x14ac:dyDescent="0.2">
      <c r="C648" s="71">
        <f>AVERAGE(C642:C647)</f>
        <v>4.2375000000000003E-2</v>
      </c>
      <c r="D648" s="71">
        <f>AVERAGE(D642:D647)</f>
        <v>7.8708333333333338E-2</v>
      </c>
      <c r="E648" s="71">
        <f>AVERAGE(E642:E647)</f>
        <v>0.11683333333333334</v>
      </c>
      <c r="F648" s="71">
        <f>AVERAGE(F642:F647)</f>
        <v>1.8411250000000001</v>
      </c>
      <c r="G648" s="69">
        <f>AVERAGE(G642:G647)</f>
        <v>3.5474583333333332</v>
      </c>
    </row>
    <row r="649" spans="1:7" x14ac:dyDescent="0.2">
      <c r="G649" s="163"/>
    </row>
    <row r="650" spans="1:7" x14ac:dyDescent="0.2">
      <c r="A650" s="106" t="s">
        <v>7</v>
      </c>
      <c r="B650" s="54">
        <v>2009</v>
      </c>
      <c r="C650" s="147">
        <f>AVERAGE(C278,C291,C304,C317)</f>
        <v>0.19492500000000001</v>
      </c>
      <c r="D650" s="147">
        <f>AVERAGE(D278,D291,D304,D317)</f>
        <v>0.48962499999999998</v>
      </c>
      <c r="E650" s="163">
        <f>AVERAGE(E278,E291,E304,E317)</f>
        <v>5.5764499999999995</v>
      </c>
      <c r="F650" s="147">
        <f>AVERAGE(F278,F291,F304,F317)</f>
        <v>0.75895500000000005</v>
      </c>
      <c r="G650" s="163">
        <f>AVERAGE(G278,G291,G304,G317)</f>
        <v>6.9703250000000008</v>
      </c>
    </row>
    <row r="651" spans="1:7" x14ac:dyDescent="0.2">
      <c r="A651" s="106" t="s">
        <v>36</v>
      </c>
      <c r="C651" s="147">
        <f t="shared" ref="C651:G658" si="9">AVERAGE(C279,C292,C305,C318)</f>
        <v>0.34209999999999996</v>
      </c>
      <c r="D651" s="147">
        <f t="shared" si="9"/>
        <v>0.57787500000000003</v>
      </c>
      <c r="E651" s="163">
        <f t="shared" si="9"/>
        <v>4.8903249999999998</v>
      </c>
      <c r="F651" s="147">
        <f t="shared" si="9"/>
        <v>0.78911500000000001</v>
      </c>
      <c r="G651" s="163">
        <f t="shared" si="9"/>
        <v>6.6766000000000005</v>
      </c>
    </row>
    <row r="652" spans="1:7" x14ac:dyDescent="0.2">
      <c r="A652" s="106" t="s">
        <v>72</v>
      </c>
      <c r="C652" s="163">
        <f t="shared" si="9"/>
        <v>1.1137999999999999</v>
      </c>
      <c r="D652" s="163">
        <f t="shared" si="9"/>
        <v>1.4425999999999999</v>
      </c>
      <c r="E652" s="164">
        <f t="shared" si="9"/>
        <v>12.522375</v>
      </c>
      <c r="F652" s="147">
        <f t="shared" si="9"/>
        <v>0.24119250000000003</v>
      </c>
      <c r="G652" s="164">
        <f t="shared" si="9"/>
        <v>12.978200000000001</v>
      </c>
    </row>
    <row r="653" spans="1:7" x14ac:dyDescent="0.2">
      <c r="A653" s="106" t="s">
        <v>73</v>
      </c>
      <c r="C653" s="147">
        <f t="shared" si="9"/>
        <v>6.2850000000000003E-2</v>
      </c>
      <c r="D653" s="147">
        <f t="shared" si="9"/>
        <v>5.765E-2</v>
      </c>
      <c r="E653" s="147">
        <f t="shared" si="9"/>
        <v>0.13679999999999998</v>
      </c>
      <c r="F653" s="163">
        <f t="shared" si="9"/>
        <v>1.6529924999999999</v>
      </c>
      <c r="G653" s="163">
        <f t="shared" si="9"/>
        <v>2.9041250000000001</v>
      </c>
    </row>
    <row r="654" spans="1:7" x14ac:dyDescent="0.2">
      <c r="A654" s="106" t="s">
        <v>74</v>
      </c>
      <c r="C654" s="147">
        <f t="shared" si="9"/>
        <v>6.7449999999999996E-2</v>
      </c>
      <c r="D654" s="147">
        <f t="shared" si="9"/>
        <v>7.3924999999999991E-2</v>
      </c>
      <c r="E654" s="147">
        <f t="shared" si="9"/>
        <v>0.147975</v>
      </c>
      <c r="F654" s="163">
        <f t="shared" si="9"/>
        <v>1.919845</v>
      </c>
      <c r="G654" s="163">
        <f t="shared" si="9"/>
        <v>3.1096250000000003</v>
      </c>
    </row>
    <row r="655" spans="1:7" x14ac:dyDescent="0.2">
      <c r="A655" s="106" t="s">
        <v>75</v>
      </c>
      <c r="C655" s="147">
        <f t="shared" si="9"/>
        <v>6.3274999999999998E-2</v>
      </c>
      <c r="D655" s="147">
        <f t="shared" si="9"/>
        <v>6.2850000000000003E-2</v>
      </c>
      <c r="E655" s="147">
        <f t="shared" si="9"/>
        <v>0.30990000000000001</v>
      </c>
      <c r="F655" s="163">
        <f t="shared" si="9"/>
        <v>1.4143500000000002</v>
      </c>
      <c r="G655" s="163">
        <f t="shared" si="9"/>
        <v>2.7427999999999999</v>
      </c>
    </row>
    <row r="656" spans="1:7" x14ac:dyDescent="0.2">
      <c r="A656" s="106" t="s">
        <v>76</v>
      </c>
      <c r="C656" s="147">
        <f t="shared" si="9"/>
        <v>6.54E-2</v>
      </c>
      <c r="D656" s="147">
        <f t="shared" si="9"/>
        <v>6.6750000000000004E-2</v>
      </c>
      <c r="E656" s="147">
        <f t="shared" si="9"/>
        <v>0.14745000000000003</v>
      </c>
      <c r="F656" s="163">
        <f t="shared" si="9"/>
        <v>1.6089175</v>
      </c>
      <c r="G656" s="163">
        <f t="shared" si="9"/>
        <v>2.885475</v>
      </c>
    </row>
    <row r="657" spans="1:7" x14ac:dyDescent="0.2">
      <c r="A657" s="106" t="s">
        <v>77</v>
      </c>
      <c r="C657" s="147">
        <f t="shared" si="9"/>
        <v>5.3225000000000001E-2</v>
      </c>
      <c r="D657" s="147">
        <f t="shared" si="9"/>
        <v>5.1174999999999998E-2</v>
      </c>
      <c r="E657" s="147">
        <f t="shared" si="9"/>
        <v>0.22090000000000001</v>
      </c>
      <c r="F657" s="163">
        <f t="shared" si="9"/>
        <v>1.4451442499999998</v>
      </c>
      <c r="G657" s="163">
        <f t="shared" si="9"/>
        <v>2.8105250000000002</v>
      </c>
    </row>
    <row r="658" spans="1:7" x14ac:dyDescent="0.2">
      <c r="A658" s="106" t="s">
        <v>78</v>
      </c>
      <c r="C658" s="147">
        <f t="shared" si="9"/>
        <v>5.3774999999999996E-2</v>
      </c>
      <c r="D658" s="147">
        <f t="shared" si="9"/>
        <v>5.9924999999999999E-2</v>
      </c>
      <c r="E658" s="147">
        <f t="shared" si="9"/>
        <v>0.1734</v>
      </c>
      <c r="F658" s="163">
        <f t="shared" si="9"/>
        <v>1.8031055</v>
      </c>
      <c r="G658" s="163">
        <f t="shared" si="9"/>
        <v>2.9741249999999999</v>
      </c>
    </row>
    <row r="659" spans="1:7" x14ac:dyDescent="0.2">
      <c r="C659" s="71">
        <f>AVERAGE(C653:C658)</f>
        <v>6.0995833333333339E-2</v>
      </c>
      <c r="D659" s="71">
        <f>AVERAGE(D653:D658)</f>
        <v>6.2045833333333335E-2</v>
      </c>
      <c r="E659" s="71">
        <f>AVERAGE(E653:E658)</f>
        <v>0.18940416666666668</v>
      </c>
      <c r="F659" s="71">
        <f>AVERAGE(F653:F658)</f>
        <v>1.6407257916666669</v>
      </c>
      <c r="G659" s="69">
        <f>AVERAGE(G653:G658)</f>
        <v>2.9044458333333334</v>
      </c>
    </row>
    <row r="661" spans="1:7" x14ac:dyDescent="0.2">
      <c r="A661" s="106" t="s">
        <v>7</v>
      </c>
      <c r="B661" s="54">
        <v>2010</v>
      </c>
      <c r="C661" s="147">
        <f>AVERAGE(C330,C343,C356,C369)</f>
        <v>9.4750000000000001E-2</v>
      </c>
      <c r="D661" s="147">
        <f t="shared" ref="D661:G661" si="10">AVERAGE(D330,D343,D356,D369)</f>
        <v>0.28000000000000003</v>
      </c>
      <c r="E661" s="163">
        <f t="shared" si="10"/>
        <v>6.1012499999999994</v>
      </c>
      <c r="F661" s="147">
        <f t="shared" si="10"/>
        <v>0.65487499999999998</v>
      </c>
      <c r="G661" s="163">
        <f t="shared" si="10"/>
        <v>7.849499999999999</v>
      </c>
    </row>
    <row r="662" spans="1:7" x14ac:dyDescent="0.2">
      <c r="A662" s="106" t="s">
        <v>36</v>
      </c>
      <c r="C662" s="147">
        <f t="shared" ref="C662:G669" si="11">AVERAGE(C331,C344,C357,C370)</f>
        <v>0.4395</v>
      </c>
      <c r="D662" s="147">
        <f t="shared" si="11"/>
        <v>0.64449999999999996</v>
      </c>
      <c r="E662" s="163">
        <f t="shared" si="11"/>
        <v>5.1464999999999996</v>
      </c>
      <c r="F662" s="147">
        <f t="shared" si="11"/>
        <v>0.65287499999999998</v>
      </c>
      <c r="G662" s="163">
        <f t="shared" si="11"/>
        <v>7.1602499999999996</v>
      </c>
    </row>
    <row r="663" spans="1:7" x14ac:dyDescent="0.2">
      <c r="A663" s="106" t="s">
        <v>72</v>
      </c>
      <c r="C663" s="163">
        <f t="shared" si="11"/>
        <v>1.10175</v>
      </c>
      <c r="D663" s="163">
        <f t="shared" si="11"/>
        <v>1.3572500000000001</v>
      </c>
      <c r="E663" s="164">
        <f t="shared" si="11"/>
        <v>14.1815</v>
      </c>
      <c r="F663" s="147">
        <f t="shared" si="11"/>
        <v>0.18875000000000003</v>
      </c>
      <c r="G663" s="164">
        <f t="shared" si="11"/>
        <v>17.18375</v>
      </c>
    </row>
    <row r="664" spans="1:7" x14ac:dyDescent="0.2">
      <c r="A664" s="106" t="s">
        <v>73</v>
      </c>
      <c r="C664" s="147">
        <f t="shared" si="11"/>
        <v>4.4175000000000006E-2</v>
      </c>
      <c r="D664" s="147">
        <f t="shared" si="11"/>
        <v>4.8000000000000001E-2</v>
      </c>
      <c r="E664" s="147">
        <f t="shared" si="11"/>
        <v>0.12450000000000001</v>
      </c>
      <c r="F664" s="147">
        <f t="shared" si="11"/>
        <v>0.99150000000000005</v>
      </c>
      <c r="G664" s="163">
        <f t="shared" si="11"/>
        <v>3.1262500000000002</v>
      </c>
    </row>
    <row r="665" spans="1:7" x14ac:dyDescent="0.2">
      <c r="A665" s="106" t="s">
        <v>74</v>
      </c>
      <c r="C665" s="147">
        <f t="shared" si="11"/>
        <v>5.0250000000000003E-2</v>
      </c>
      <c r="D665" s="147">
        <f t="shared" si="11"/>
        <v>5.5749999999999994E-2</v>
      </c>
      <c r="E665" s="147">
        <f t="shared" si="11"/>
        <v>8.6250000000000007E-2</v>
      </c>
      <c r="F665" s="163">
        <f t="shared" si="11"/>
        <v>1.1917500000000001</v>
      </c>
      <c r="G665" s="163">
        <f t="shared" si="11"/>
        <v>3.3570000000000002</v>
      </c>
    </row>
    <row r="666" spans="1:7" x14ac:dyDescent="0.2">
      <c r="A666" s="106" t="s">
        <v>75</v>
      </c>
      <c r="C666" s="147">
        <f t="shared" si="11"/>
        <v>3.925E-2</v>
      </c>
      <c r="D666" s="147">
        <f t="shared" si="11"/>
        <v>0.05</v>
      </c>
      <c r="E666" s="147">
        <f t="shared" si="11"/>
        <v>0.21150000000000002</v>
      </c>
      <c r="F666" s="147">
        <f t="shared" si="11"/>
        <v>0.84362500000000007</v>
      </c>
      <c r="G666" s="163">
        <f t="shared" si="11"/>
        <v>3.3635000000000002</v>
      </c>
    </row>
    <row r="667" spans="1:7" x14ac:dyDescent="0.2">
      <c r="A667" s="106" t="s">
        <v>76</v>
      </c>
      <c r="C667" s="147">
        <f t="shared" si="11"/>
        <v>0.04</v>
      </c>
      <c r="D667" s="147">
        <f t="shared" si="11"/>
        <v>5.0999999999999997E-2</v>
      </c>
      <c r="E667" s="147">
        <f t="shared" si="11"/>
        <v>0.18025000000000002</v>
      </c>
      <c r="F667" s="147">
        <f t="shared" si="11"/>
        <v>0.9308749999999999</v>
      </c>
      <c r="G667" s="163">
        <f t="shared" si="11"/>
        <v>3.3527499999999999</v>
      </c>
    </row>
    <row r="668" spans="1:7" x14ac:dyDescent="0.2">
      <c r="A668" s="106" t="s">
        <v>77</v>
      </c>
      <c r="C668" s="147">
        <f t="shared" si="11"/>
        <v>4.9250000000000002E-2</v>
      </c>
      <c r="D668" s="147">
        <f t="shared" si="11"/>
        <v>5.425E-2</v>
      </c>
      <c r="E668" s="147">
        <f t="shared" si="11"/>
        <v>0.38200000000000001</v>
      </c>
      <c r="F668" s="147">
        <f t="shared" si="11"/>
        <v>0.77200000000000002</v>
      </c>
      <c r="G668" s="163">
        <f t="shared" si="11"/>
        <v>3.39425</v>
      </c>
    </row>
    <row r="669" spans="1:7" x14ac:dyDescent="0.2">
      <c r="A669" s="106" t="s">
        <v>78</v>
      </c>
      <c r="C669" s="147">
        <f t="shared" si="11"/>
        <v>4.8500000000000001E-2</v>
      </c>
      <c r="D669" s="147">
        <f t="shared" si="11"/>
        <v>5.2000000000000005E-2</v>
      </c>
      <c r="E669" s="147">
        <f t="shared" si="11"/>
        <v>0.157</v>
      </c>
      <c r="F669" s="147">
        <f t="shared" si="11"/>
        <v>0.92699999999999994</v>
      </c>
      <c r="G669" s="163">
        <f t="shared" si="11"/>
        <v>3.5226249999999997</v>
      </c>
    </row>
    <row r="670" spans="1:7" x14ac:dyDescent="0.2">
      <c r="C670" s="71">
        <f>AVERAGE(C664:C669)</f>
        <v>4.5237500000000007E-2</v>
      </c>
      <c r="D670" s="71">
        <f>AVERAGE(D664:D669)</f>
        <v>5.1833333333333335E-2</v>
      </c>
      <c r="E670" s="71">
        <f>AVERAGE(E664:E669)</f>
        <v>0.19025</v>
      </c>
      <c r="F670" s="71">
        <f>AVERAGE(F664:F669)</f>
        <v>0.94279166666666658</v>
      </c>
      <c r="G670" s="69">
        <f>AVERAGE(G664:G669)</f>
        <v>3.3527291666666663</v>
      </c>
    </row>
    <row r="672" spans="1:7" x14ac:dyDescent="0.2">
      <c r="A672" s="106" t="s">
        <v>7</v>
      </c>
      <c r="B672" s="54">
        <v>2011</v>
      </c>
      <c r="C672" s="147">
        <f>AVERAGE(C382,C395,C408,C421)</f>
        <v>0.17525000000000002</v>
      </c>
      <c r="D672" s="147">
        <f t="shared" ref="D672:G672" si="12">AVERAGE(D382,D395,D408,D421)</f>
        <v>0.47275000000000006</v>
      </c>
      <c r="E672" s="163">
        <f t="shared" si="12"/>
        <v>5.730925</v>
      </c>
      <c r="F672" s="147">
        <f t="shared" si="12"/>
        <v>0.5</v>
      </c>
      <c r="G672" s="163">
        <f t="shared" si="12"/>
        <v>8.0984999999999996</v>
      </c>
    </row>
    <row r="673" spans="1:7" x14ac:dyDescent="0.2">
      <c r="A673" s="106" t="s">
        <v>36</v>
      </c>
      <c r="C673" s="147">
        <f t="shared" ref="C673:G680" si="13">AVERAGE(C383,C396,C409,C422)</f>
        <v>0.32824999999999999</v>
      </c>
      <c r="D673" s="147">
        <f t="shared" si="13"/>
        <v>0.624</v>
      </c>
      <c r="E673" s="163">
        <f t="shared" si="13"/>
        <v>5.4794999999999998</v>
      </c>
      <c r="F673" s="147">
        <f t="shared" si="13"/>
        <v>0.96199999999999997</v>
      </c>
      <c r="G673" s="163">
        <f t="shared" si="13"/>
        <v>8.4120000000000008</v>
      </c>
    </row>
    <row r="674" spans="1:7" x14ac:dyDescent="0.2">
      <c r="A674" s="106" t="s">
        <v>72</v>
      </c>
      <c r="C674" s="147">
        <f t="shared" si="13"/>
        <v>0.89874999999999994</v>
      </c>
      <c r="D674" s="163">
        <f t="shared" si="13"/>
        <v>1.9419999999999999</v>
      </c>
      <c r="E674" s="164">
        <f t="shared" si="13"/>
        <v>14.51225</v>
      </c>
      <c r="F674" s="163">
        <f t="shared" si="13"/>
        <v>1.2549999999999999</v>
      </c>
      <c r="G674" s="164">
        <f t="shared" si="13"/>
        <v>17.785499999999999</v>
      </c>
    </row>
    <row r="675" spans="1:7" x14ac:dyDescent="0.2">
      <c r="A675" s="106" t="s">
        <v>73</v>
      </c>
      <c r="C675" s="147">
        <f t="shared" si="13"/>
        <v>6.1149999999999996E-2</v>
      </c>
      <c r="D675" s="147">
        <f t="shared" si="13"/>
        <v>6.4000000000000001E-2</v>
      </c>
      <c r="E675" s="147">
        <f t="shared" si="13"/>
        <v>0.22066666666666668</v>
      </c>
      <c r="F675" s="147">
        <f t="shared" si="13"/>
        <v>0.44799999999999995</v>
      </c>
      <c r="G675" s="163">
        <f t="shared" si="13"/>
        <v>3.5555000000000003</v>
      </c>
    </row>
    <row r="676" spans="1:7" x14ac:dyDescent="0.2">
      <c r="A676" s="106" t="s">
        <v>74</v>
      </c>
      <c r="C676" s="147">
        <f t="shared" si="13"/>
        <v>5.174999999999999E-2</v>
      </c>
      <c r="D676" s="147">
        <f t="shared" si="13"/>
        <v>5.5999999999999994E-2</v>
      </c>
      <c r="E676" s="147">
        <f t="shared" si="13"/>
        <v>0.19466666666666668</v>
      </c>
      <c r="F676" s="147">
        <f t="shared" si="13"/>
        <v>0.68100000000000005</v>
      </c>
      <c r="G676" s="163">
        <f t="shared" si="13"/>
        <v>3.3920000000000003</v>
      </c>
    </row>
    <row r="677" spans="1:7" x14ac:dyDescent="0.2">
      <c r="A677" s="106" t="s">
        <v>75</v>
      </c>
      <c r="C677" s="147">
        <f t="shared" si="13"/>
        <v>5.5E-2</v>
      </c>
      <c r="D677" s="147">
        <f t="shared" si="13"/>
        <v>6.6000000000000003E-2</v>
      </c>
      <c r="E677" s="147">
        <f t="shared" si="13"/>
        <v>0.34566666666666662</v>
      </c>
      <c r="F677" s="147">
        <f t="shared" si="13"/>
        <v>0.31425000000000003</v>
      </c>
      <c r="G677" s="163">
        <f t="shared" si="13"/>
        <v>3.6267500000000004</v>
      </c>
    </row>
    <row r="678" spans="1:7" x14ac:dyDescent="0.2">
      <c r="A678" s="106" t="s">
        <v>76</v>
      </c>
      <c r="C678" s="147">
        <f t="shared" si="13"/>
        <v>4.2999999999999997E-2</v>
      </c>
      <c r="D678" s="147">
        <f t="shared" si="13"/>
        <v>4.9000000000000002E-2</v>
      </c>
      <c r="E678" s="147">
        <f t="shared" si="13"/>
        <v>0.23466666666666666</v>
      </c>
      <c r="F678" s="147">
        <f t="shared" si="13"/>
        <v>0.48200000000000004</v>
      </c>
      <c r="G678" s="163">
        <f t="shared" si="13"/>
        <v>3.37425</v>
      </c>
    </row>
    <row r="679" spans="1:7" x14ac:dyDescent="0.2">
      <c r="A679" s="106" t="s">
        <v>77</v>
      </c>
      <c r="C679" s="147">
        <f t="shared" si="13"/>
        <v>4.8500000000000001E-2</v>
      </c>
      <c r="D679" s="147">
        <f t="shared" si="13"/>
        <v>5.3499999999999999E-2</v>
      </c>
      <c r="E679" s="147">
        <f t="shared" si="13"/>
        <v>0.1925</v>
      </c>
      <c r="F679" s="147">
        <f t="shared" si="13"/>
        <v>0.36925000000000002</v>
      </c>
      <c r="G679" s="163">
        <f t="shared" si="13"/>
        <v>3.5117500000000001</v>
      </c>
    </row>
    <row r="680" spans="1:7" x14ac:dyDescent="0.2">
      <c r="A680" s="106" t="s">
        <v>78</v>
      </c>
      <c r="C680" s="147">
        <f t="shared" si="13"/>
        <v>5.6000000000000001E-2</v>
      </c>
      <c r="D680" s="147">
        <f t="shared" si="13"/>
        <v>5.8749999999999997E-2</v>
      </c>
      <c r="E680" s="147">
        <f t="shared" si="13"/>
        <v>0.24466666666666667</v>
      </c>
      <c r="F680" s="147">
        <f t="shared" si="13"/>
        <v>0.57850000000000001</v>
      </c>
      <c r="G680" s="163">
        <f t="shared" si="13"/>
        <v>3.6012499999999998</v>
      </c>
    </row>
    <row r="681" spans="1:7" x14ac:dyDescent="0.2">
      <c r="C681" s="71">
        <f>AVERAGE(C675:C680)</f>
        <v>5.2566666666666657E-2</v>
      </c>
      <c r="D681" s="71">
        <f>AVERAGE(D675:D680)</f>
        <v>5.7874999999999989E-2</v>
      </c>
      <c r="E681" s="71">
        <f>AVERAGE(E675:E680)</f>
        <v>0.23880555555555552</v>
      </c>
      <c r="F681" s="71">
        <f>AVERAGE(F675:F680)</f>
        <v>0.47883333333333328</v>
      </c>
      <c r="G681" s="69">
        <f>AVERAGE(G675:G680)</f>
        <v>3.5102500000000005</v>
      </c>
    </row>
    <row r="682" spans="1:7" x14ac:dyDescent="0.2">
      <c r="D682" s="147"/>
      <c r="E682" s="147"/>
      <c r="F682" s="147"/>
      <c r="G682" s="147"/>
    </row>
    <row r="683" spans="1:7" x14ac:dyDescent="0.2">
      <c r="A683" s="106" t="s">
        <v>7</v>
      </c>
      <c r="B683" s="54">
        <v>2012</v>
      </c>
      <c r="C683" s="147">
        <f>AVERAGE(C434,C447,C460,C473)</f>
        <v>0.42025000000000001</v>
      </c>
      <c r="D683" s="147">
        <f t="shared" ref="D683:G683" si="14">AVERAGE(D434,D447,D460,D473)</f>
        <v>0.67949499999999996</v>
      </c>
      <c r="E683" s="163">
        <f t="shared" si="14"/>
        <v>5.6564999999999994</v>
      </c>
      <c r="F683" s="147">
        <f t="shared" si="14"/>
        <v>0.19374999999999998</v>
      </c>
      <c r="G683" s="163">
        <f t="shared" si="14"/>
        <v>9.2959999999999994</v>
      </c>
    </row>
    <row r="684" spans="1:7" x14ac:dyDescent="0.2">
      <c r="A684" s="106" t="s">
        <v>36</v>
      </c>
      <c r="C684" s="147">
        <f t="shared" ref="C684:G684" si="15">AVERAGE(C435,C448,C461,C474)</f>
        <v>0.44350000000000001</v>
      </c>
      <c r="D684" s="147">
        <f t="shared" si="15"/>
        <v>0.74989250000000007</v>
      </c>
      <c r="E684" s="163">
        <f t="shared" si="15"/>
        <v>4.7602500000000001</v>
      </c>
      <c r="F684" s="147">
        <f t="shared" si="15"/>
        <v>0.27875000000000005</v>
      </c>
      <c r="G684" s="163">
        <f t="shared" si="15"/>
        <v>8.1265000000000001</v>
      </c>
    </row>
    <row r="685" spans="1:7" x14ac:dyDescent="0.2">
      <c r="A685" s="106" t="s">
        <v>72</v>
      </c>
      <c r="C685" s="163">
        <f t="shared" ref="C685:G685" si="16">AVERAGE(C436,C449,C462,C475)</f>
        <v>1.2199499999999999</v>
      </c>
      <c r="D685" s="163">
        <f t="shared" si="16"/>
        <v>1.50084375</v>
      </c>
      <c r="E685" s="164">
        <f t="shared" si="16"/>
        <v>12.83775</v>
      </c>
      <c r="F685" s="147">
        <f t="shared" si="16"/>
        <v>0.377</v>
      </c>
      <c r="G685" s="164">
        <f t="shared" si="16"/>
        <v>15.530249999999999</v>
      </c>
    </row>
    <row r="686" spans="1:7" x14ac:dyDescent="0.2">
      <c r="A686" s="106" t="s">
        <v>73</v>
      </c>
      <c r="C686" s="147">
        <f t="shared" ref="C686:G686" si="17">AVERAGE(C437,C450,C463,C476)</f>
        <v>8.0975000000000005E-2</v>
      </c>
      <c r="D686" s="147">
        <f t="shared" si="17"/>
        <v>9.1749999999999998E-2</v>
      </c>
      <c r="E686" s="147">
        <f t="shared" si="17"/>
        <v>0.11</v>
      </c>
      <c r="F686" s="147">
        <f t="shared" si="17"/>
        <v>0.65450000000000008</v>
      </c>
      <c r="G686" s="163">
        <f t="shared" si="17"/>
        <v>3.4997249999999998</v>
      </c>
    </row>
    <row r="687" spans="1:7" x14ac:dyDescent="0.2">
      <c r="A687" s="106" t="s">
        <v>74</v>
      </c>
      <c r="C687" s="147">
        <f t="shared" ref="C687:G687" si="18">AVERAGE(C438,C451,C464,C477)</f>
        <v>6.0249999999999998E-2</v>
      </c>
      <c r="D687" s="147">
        <f t="shared" si="18"/>
        <v>7.8000000000000014E-2</v>
      </c>
      <c r="E687" s="147">
        <f t="shared" si="18"/>
        <v>0.114</v>
      </c>
      <c r="F687" s="163">
        <f t="shared" si="18"/>
        <v>1.04325</v>
      </c>
      <c r="G687" s="163">
        <f t="shared" si="18"/>
        <v>3.2600000000000002</v>
      </c>
    </row>
    <row r="688" spans="1:7" x14ac:dyDescent="0.2">
      <c r="A688" s="106" t="s">
        <v>75</v>
      </c>
      <c r="C688" s="147">
        <f t="shared" ref="C688:G688" si="19">AVERAGE(C439,C452,C465,C478)</f>
        <v>5.9749999999999998E-2</v>
      </c>
      <c r="D688" s="147">
        <f t="shared" si="19"/>
        <v>7.7249999999999999E-2</v>
      </c>
      <c r="E688" s="147">
        <f t="shared" si="19"/>
        <v>0.13200000000000001</v>
      </c>
      <c r="F688" s="147">
        <f t="shared" si="19"/>
        <v>0.60525000000000007</v>
      </c>
      <c r="G688" s="163">
        <f t="shared" si="19"/>
        <v>2.9757500000000001</v>
      </c>
    </row>
    <row r="689" spans="1:7" x14ac:dyDescent="0.2">
      <c r="A689" s="106" t="s">
        <v>76</v>
      </c>
      <c r="C689" s="147">
        <f t="shared" ref="C689:G689" si="20">AVERAGE(C440,C453,C466,C479)</f>
        <v>0.06</v>
      </c>
      <c r="D689" s="147">
        <f t="shared" si="20"/>
        <v>7.6249999999999998E-2</v>
      </c>
      <c r="E689" s="147">
        <f t="shared" si="20"/>
        <v>0.11775000000000001</v>
      </c>
      <c r="F689" s="163">
        <f t="shared" si="20"/>
        <v>1.173</v>
      </c>
      <c r="G689" s="163">
        <f t="shared" si="20"/>
        <v>3.3012249999999996</v>
      </c>
    </row>
    <row r="690" spans="1:7" x14ac:dyDescent="0.2">
      <c r="A690" s="106" t="s">
        <v>77</v>
      </c>
      <c r="C690" s="147">
        <f t="shared" ref="C690:G690" si="21">AVERAGE(C441,C454,C467,C480)</f>
        <v>5.1999999999999998E-2</v>
      </c>
      <c r="D690" s="147">
        <f t="shared" si="21"/>
        <v>7.6499999999999999E-2</v>
      </c>
      <c r="E690" s="147">
        <f t="shared" si="21"/>
        <v>0.14524999999999999</v>
      </c>
      <c r="F690" s="147">
        <f t="shared" si="21"/>
        <v>0.70950000000000002</v>
      </c>
      <c r="G690" s="163">
        <f t="shared" si="21"/>
        <v>2.8810000000000002</v>
      </c>
    </row>
    <row r="691" spans="1:7" x14ac:dyDescent="0.2">
      <c r="A691" s="106" t="s">
        <v>78</v>
      </c>
      <c r="C691" s="147">
        <f t="shared" ref="C691:G691" si="22">AVERAGE(C442,C455,C468,C481)</f>
        <v>5.8999999999999997E-2</v>
      </c>
      <c r="D691" s="147">
        <f t="shared" si="22"/>
        <v>7.425000000000001E-2</v>
      </c>
      <c r="E691" s="147">
        <f t="shared" si="22"/>
        <v>0.1245</v>
      </c>
      <c r="F691" s="163">
        <f t="shared" si="22"/>
        <v>1.13775</v>
      </c>
      <c r="G691" s="163">
        <f t="shared" si="22"/>
        <v>3.2785000000000002</v>
      </c>
    </row>
    <row r="692" spans="1:7" x14ac:dyDescent="0.2">
      <c r="C692" s="71">
        <f>AVERAGE(C686:C691)</f>
        <v>6.1995833333333326E-2</v>
      </c>
      <c r="D692" s="71">
        <f>AVERAGE(D686:D691)</f>
        <v>7.9000000000000001E-2</v>
      </c>
      <c r="E692" s="71">
        <f>AVERAGE(E686:E691)</f>
        <v>0.12391666666666667</v>
      </c>
      <c r="F692" s="71">
        <f>AVERAGE(F686:F691)</f>
        <v>0.88720833333333327</v>
      </c>
      <c r="G692" s="69">
        <f>AVERAGE(G686:G691)</f>
        <v>3.1993666666666667</v>
      </c>
    </row>
    <row r="694" spans="1:7" x14ac:dyDescent="0.2">
      <c r="A694" s="106" t="s">
        <v>7</v>
      </c>
      <c r="B694" s="54">
        <v>2013</v>
      </c>
      <c r="C694" s="147">
        <f>AVERAGE(C486,C499,C512,C527)</f>
        <v>0.28075</v>
      </c>
      <c r="D694" s="147">
        <f t="shared" ref="D694:G694" si="23">AVERAGE(D486,D499,D512,D527)</f>
        <v>0.70200000000000007</v>
      </c>
      <c r="E694" s="163">
        <f t="shared" si="23"/>
        <v>6.9996749999999999</v>
      </c>
      <c r="F694" s="147">
        <f t="shared" si="23"/>
        <v>0.59512500000000002</v>
      </c>
      <c r="G694" s="163">
        <f t="shared" si="23"/>
        <v>9.1749890000000001</v>
      </c>
    </row>
    <row r="695" spans="1:7" x14ac:dyDescent="0.2">
      <c r="A695" s="106" t="s">
        <v>36</v>
      </c>
      <c r="C695" s="147">
        <f t="shared" ref="C695:G702" si="24">AVERAGE(C487,C500,C513,C528)</f>
        <v>0.32824999999999999</v>
      </c>
      <c r="D695" s="163">
        <f t="shared" si="24"/>
        <v>1.012</v>
      </c>
      <c r="E695" s="163">
        <f t="shared" si="24"/>
        <v>5.1892499999999995</v>
      </c>
      <c r="F695" s="147">
        <f t="shared" si="24"/>
        <v>0.40700000000000003</v>
      </c>
      <c r="G695" s="163">
        <f t="shared" si="24"/>
        <v>7.1480499999999996</v>
      </c>
    </row>
    <row r="696" spans="1:7" x14ac:dyDescent="0.2">
      <c r="A696" s="106" t="s">
        <v>72</v>
      </c>
      <c r="C696" s="147">
        <f t="shared" si="24"/>
        <v>0.99249999999999994</v>
      </c>
      <c r="D696" s="163">
        <f t="shared" si="24"/>
        <v>2.0019999999999998</v>
      </c>
      <c r="E696" s="164">
        <f t="shared" si="24"/>
        <v>12.828750000000001</v>
      </c>
      <c r="F696" s="163">
        <f t="shared" si="24"/>
        <v>1.26925</v>
      </c>
      <c r="G696" s="164">
        <f t="shared" si="24"/>
        <v>15.252750000000001</v>
      </c>
    </row>
    <row r="697" spans="1:7" x14ac:dyDescent="0.2">
      <c r="A697" s="106" t="s">
        <v>73</v>
      </c>
      <c r="C697" s="147">
        <f t="shared" si="24"/>
        <v>7.2250000000000009E-2</v>
      </c>
      <c r="D697" s="147">
        <f t="shared" si="24"/>
        <v>9.2250000000000013E-2</v>
      </c>
      <c r="E697" s="147">
        <f t="shared" si="24"/>
        <v>0.13233333333333333</v>
      </c>
      <c r="F697" s="147">
        <f t="shared" si="24"/>
        <v>0.61817499999999992</v>
      </c>
      <c r="G697" s="163">
        <f t="shared" si="24"/>
        <v>3.3462499999999999</v>
      </c>
    </row>
    <row r="698" spans="1:7" x14ac:dyDescent="0.2">
      <c r="A698" s="106" t="s">
        <v>74</v>
      </c>
      <c r="C698" s="147">
        <f t="shared" si="24"/>
        <v>6.5750000000000003E-2</v>
      </c>
      <c r="D698" s="147">
        <f t="shared" si="24"/>
        <v>9.0999999999999998E-2</v>
      </c>
      <c r="E698" s="147">
        <f t="shared" si="24"/>
        <v>0.11533333333333334</v>
      </c>
      <c r="F698" s="147">
        <f t="shared" si="24"/>
        <v>0.65900000000000003</v>
      </c>
      <c r="G698" s="163">
        <f t="shared" si="24"/>
        <v>3.2429999999999999</v>
      </c>
    </row>
    <row r="699" spans="1:7" x14ac:dyDescent="0.2">
      <c r="A699" s="106" t="s">
        <v>75</v>
      </c>
      <c r="C699" s="147">
        <f t="shared" si="24"/>
        <v>5.5750000000000008E-2</v>
      </c>
      <c r="D699" s="147">
        <f t="shared" si="24"/>
        <v>8.6749999999999994E-2</v>
      </c>
      <c r="E699" s="147">
        <f t="shared" si="24"/>
        <v>0.249</v>
      </c>
      <c r="F699" s="147">
        <f t="shared" si="24"/>
        <v>0.33812749999999997</v>
      </c>
      <c r="G699" s="163">
        <f t="shared" si="24"/>
        <v>3.4557500000000001</v>
      </c>
    </row>
    <row r="700" spans="1:7" x14ac:dyDescent="0.2">
      <c r="A700" s="106" t="s">
        <v>76</v>
      </c>
      <c r="C700" s="147">
        <f t="shared" si="24"/>
        <v>5.3250000000000006E-2</v>
      </c>
      <c r="D700" s="147">
        <f t="shared" si="24"/>
        <v>7.3499999999999996E-2</v>
      </c>
      <c r="E700" s="147">
        <f t="shared" si="24"/>
        <v>0.11333333333333334</v>
      </c>
      <c r="F700" s="147">
        <f t="shared" si="24"/>
        <v>0.55725000000000002</v>
      </c>
      <c r="G700" s="163">
        <f t="shared" si="24"/>
        <v>3.2214499999999999</v>
      </c>
    </row>
    <row r="701" spans="1:7" x14ac:dyDescent="0.2">
      <c r="A701" s="106" t="s">
        <v>77</v>
      </c>
      <c r="C701" s="147">
        <f t="shared" si="24"/>
        <v>5.8999999999999997E-2</v>
      </c>
      <c r="D701" s="147">
        <f t="shared" si="24"/>
        <v>8.8249999999999995E-2</v>
      </c>
      <c r="E701" s="147">
        <f t="shared" si="24"/>
        <v>0.1506666666666667</v>
      </c>
      <c r="F701" s="147">
        <f t="shared" si="24"/>
        <v>0.35725000000000001</v>
      </c>
      <c r="G701" s="163">
        <f t="shared" si="24"/>
        <v>3.3913500000000001</v>
      </c>
    </row>
    <row r="702" spans="1:7" x14ac:dyDescent="0.2">
      <c r="A702" s="106" t="s">
        <v>78</v>
      </c>
      <c r="C702" s="147">
        <f t="shared" si="24"/>
        <v>6.1749999999999999E-2</v>
      </c>
      <c r="D702" s="147">
        <f t="shared" si="24"/>
        <v>7.7499999999999999E-2</v>
      </c>
      <c r="E702" s="147">
        <f t="shared" si="24"/>
        <v>0.14666666666666667</v>
      </c>
      <c r="F702" s="147">
        <f t="shared" si="24"/>
        <v>0.56725000000000003</v>
      </c>
      <c r="G702" s="163">
        <f t="shared" si="24"/>
        <v>3.3274702500000002</v>
      </c>
    </row>
    <row r="703" spans="1:7" x14ac:dyDescent="0.2">
      <c r="C703" s="71">
        <f>AVERAGE(C697:C702)</f>
        <v>6.1291666666666668E-2</v>
      </c>
      <c r="D703" s="71">
        <f>AVERAGE(D697:D702)</f>
        <v>8.4874999999999992E-2</v>
      </c>
      <c r="E703" s="71">
        <f>AVERAGE(E697:E702)</f>
        <v>0.15122222222222226</v>
      </c>
      <c r="F703" s="71">
        <f>AVERAGE(F697:F702)</f>
        <v>0.51617541666666666</v>
      </c>
      <c r="G703" s="69">
        <f>AVERAGE(G697:G702)</f>
        <v>3.3308783749999997</v>
      </c>
    </row>
    <row r="706" spans="1:7" x14ac:dyDescent="0.2">
      <c r="A706" s="106" t="s">
        <v>7</v>
      </c>
      <c r="B706" s="54">
        <v>2014</v>
      </c>
      <c r="C706" s="147">
        <f>AVERAGE(C540,C553,C566,C579)</f>
        <v>0.36549999999999999</v>
      </c>
      <c r="D706" s="147">
        <f t="shared" ref="D706:G706" si="25">AVERAGE(D540,D553,D566,D579)</f>
        <v>0.45750000000000002</v>
      </c>
      <c r="E706" s="163">
        <f t="shared" si="25"/>
        <v>5.39175</v>
      </c>
      <c r="F706" s="147">
        <f t="shared" si="25"/>
        <v>0.36874999999999997</v>
      </c>
      <c r="G706" s="163">
        <f t="shared" si="25"/>
        <v>9.7510000000000012</v>
      </c>
    </row>
    <row r="707" spans="1:7" x14ac:dyDescent="0.2">
      <c r="A707" s="106" t="s">
        <v>36</v>
      </c>
      <c r="C707" s="147">
        <f t="shared" ref="C707:G714" si="26">AVERAGE(C541,C554,C567,C580)</f>
        <v>0.38</v>
      </c>
      <c r="D707" s="147">
        <f t="shared" si="26"/>
        <v>0.63924999999999998</v>
      </c>
      <c r="E707" s="163">
        <f t="shared" si="26"/>
        <v>4.3422499999999999</v>
      </c>
      <c r="F707" s="147">
        <f t="shared" si="26"/>
        <v>0.37174999999999997</v>
      </c>
      <c r="G707" s="163">
        <f t="shared" si="26"/>
        <v>8.1864999999999988</v>
      </c>
    </row>
    <row r="708" spans="1:7" x14ac:dyDescent="0.2">
      <c r="A708" s="106" t="s">
        <v>72</v>
      </c>
      <c r="C708" s="163">
        <f t="shared" si="26"/>
        <v>1.1067499999999999</v>
      </c>
      <c r="D708" s="163">
        <f t="shared" si="26"/>
        <v>1.4937500000000001</v>
      </c>
      <c r="E708" s="164">
        <f t="shared" si="26"/>
        <v>11.280249999999999</v>
      </c>
      <c r="F708" s="163">
        <f t="shared" si="26"/>
        <v>1.00125</v>
      </c>
      <c r="G708" s="164">
        <f t="shared" si="26"/>
        <v>18.877499999999998</v>
      </c>
    </row>
    <row r="709" spans="1:7" x14ac:dyDescent="0.2">
      <c r="A709" s="106" t="s">
        <v>73</v>
      </c>
      <c r="C709" s="147">
        <f t="shared" si="26"/>
        <v>8.4000000000000005E-2</v>
      </c>
      <c r="D709" s="147">
        <f t="shared" si="26"/>
        <v>9.9500000000000005E-2</v>
      </c>
      <c r="E709" s="147">
        <f t="shared" si="26"/>
        <v>0.11349999999999999</v>
      </c>
      <c r="F709" s="147">
        <f t="shared" si="26"/>
        <v>0.21224999999999999</v>
      </c>
      <c r="G709" s="163">
        <f t="shared" si="26"/>
        <v>3.5857500000000004</v>
      </c>
    </row>
    <row r="710" spans="1:7" x14ac:dyDescent="0.2">
      <c r="A710" s="106" t="s">
        <v>74</v>
      </c>
      <c r="C710" s="147">
        <f t="shared" si="26"/>
        <v>6.0749999999999998E-2</v>
      </c>
      <c r="D710" s="147">
        <f t="shared" si="26"/>
        <v>8.1250000000000003E-2</v>
      </c>
      <c r="E710" s="147">
        <f t="shared" si="26"/>
        <v>3.5000000000000003E-2</v>
      </c>
      <c r="F710" s="147">
        <f t="shared" si="26"/>
        <v>0.52075000000000005</v>
      </c>
      <c r="G710" s="163">
        <f t="shared" si="26"/>
        <v>3.3259999999999996</v>
      </c>
    </row>
    <row r="711" spans="1:7" x14ac:dyDescent="0.2">
      <c r="A711" s="106" t="s">
        <v>75</v>
      </c>
      <c r="C711" s="147">
        <f t="shared" si="26"/>
        <v>6.1249999999999999E-2</v>
      </c>
      <c r="D711" s="147">
        <f t="shared" si="26"/>
        <v>7.8666666666666663E-2</v>
      </c>
      <c r="E711" s="147">
        <f t="shared" si="26"/>
        <v>0.14166666666666669</v>
      </c>
      <c r="F711" s="147">
        <f t="shared" si="26"/>
        <v>0.24224999999999999</v>
      </c>
      <c r="G711" s="163">
        <f t="shared" si="26"/>
        <v>3.4066666666666667</v>
      </c>
    </row>
    <row r="712" spans="1:7" x14ac:dyDescent="0.2">
      <c r="A712" s="106" t="s">
        <v>76</v>
      </c>
      <c r="C712" s="147">
        <f t="shared" si="26"/>
        <v>5.6499999999999995E-2</v>
      </c>
      <c r="D712" s="147">
        <f t="shared" si="26"/>
        <v>6.4250000000000002E-2</v>
      </c>
      <c r="E712" s="147">
        <f t="shared" si="26"/>
        <v>0.11166666666666665</v>
      </c>
      <c r="F712" s="147">
        <f t="shared" si="26"/>
        <v>0.46350000000000002</v>
      </c>
      <c r="G712" s="163">
        <f t="shared" si="26"/>
        <v>3.4612500000000002</v>
      </c>
    </row>
    <row r="713" spans="1:7" x14ac:dyDescent="0.2">
      <c r="A713" s="106" t="s">
        <v>77</v>
      </c>
      <c r="C713" s="147">
        <f t="shared" si="26"/>
        <v>6.3E-2</v>
      </c>
      <c r="D713" s="147">
        <f t="shared" si="26"/>
        <v>7.0999999999999994E-2</v>
      </c>
      <c r="E713" s="147">
        <f t="shared" si="26"/>
        <v>0.10466666666666667</v>
      </c>
      <c r="F713" s="147">
        <f t="shared" si="26"/>
        <v>0.24575</v>
      </c>
      <c r="G713" s="163">
        <f t="shared" si="26"/>
        <v>3.1252499999999999</v>
      </c>
    </row>
    <row r="714" spans="1:7" x14ac:dyDescent="0.2">
      <c r="A714" s="106" t="s">
        <v>78</v>
      </c>
      <c r="C714" s="147">
        <f t="shared" si="26"/>
        <v>5.7999999999999996E-2</v>
      </c>
      <c r="D714" s="147">
        <f t="shared" si="26"/>
        <v>6.7750000000000005E-2</v>
      </c>
      <c r="E714" s="147">
        <f t="shared" si="26"/>
        <v>0.13300000000000001</v>
      </c>
      <c r="F714" s="147">
        <f t="shared" si="26"/>
        <v>0.58574999999999999</v>
      </c>
      <c r="G714" s="163">
        <f t="shared" si="26"/>
        <v>3.4010000000000002</v>
      </c>
    </row>
    <row r="715" spans="1:7" x14ac:dyDescent="0.2">
      <c r="C715" s="71">
        <f>AVERAGE(C709:C714)</f>
        <v>6.3916666666666663E-2</v>
      </c>
      <c r="D715" s="71">
        <f>AVERAGE(D709:D714)</f>
        <v>7.7069444444444454E-2</v>
      </c>
      <c r="E715" s="71">
        <f>AVERAGE(E709:E714)</f>
        <v>0.10658333333333332</v>
      </c>
      <c r="F715" s="71">
        <f>AVERAGE(F709:F714)</f>
        <v>0.37837499999999996</v>
      </c>
      <c r="G715" s="69">
        <f>AVERAGE(G709:G714)</f>
        <v>3.384319444444444</v>
      </c>
    </row>
  </sheetData>
  <phoneticPr fontId="0" type="noConversion"/>
  <pageMargins left="0.75" right="0.75" top="1" bottom="1" header="0.5" footer="0.5"/>
  <pageSetup orientation="landscape" r:id="rId1"/>
  <headerFooter alignWithMargins="0"/>
  <rowBreaks count="1" manualBreakCount="1">
    <brk id="37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95"/>
  <sheetViews>
    <sheetView zoomScaleNormal="100" workbookViewId="0">
      <pane xSplit="1" ySplit="5" topLeftCell="R171" activePane="bottomRight" state="frozen"/>
      <selection pane="topRight" activeCell="B1" sqref="B1"/>
      <selection pane="bottomLeft" activeCell="A6" sqref="A6"/>
      <selection pane="bottomRight" activeCell="V190" sqref="V190:X190"/>
    </sheetView>
  </sheetViews>
  <sheetFormatPr defaultRowHeight="12.75" x14ac:dyDescent="0.2"/>
  <cols>
    <col min="1" max="1" width="21.7109375" customWidth="1"/>
    <col min="2" max="4" width="12.7109375" customWidth="1"/>
    <col min="5" max="5" width="13.42578125" customWidth="1"/>
    <col min="6" max="6" width="1.7109375" customWidth="1"/>
    <col min="7" max="7" width="12.7109375" customWidth="1"/>
    <col min="8" max="8" width="13.7109375" customWidth="1"/>
    <col min="9" max="9" width="12.42578125" customWidth="1"/>
    <col min="10" max="10" width="13.5703125" customWidth="1"/>
    <col min="11" max="11" width="1.7109375" customWidth="1"/>
    <col min="12" max="12" width="12.5703125" customWidth="1"/>
    <col min="13" max="13" width="12.7109375" customWidth="1"/>
    <col min="14" max="14" width="12.42578125" customWidth="1"/>
    <col min="15" max="15" width="13.5703125" customWidth="1"/>
    <col min="16" max="16" width="1.7109375" customWidth="1"/>
    <col min="17" max="17" width="12.7109375" customWidth="1"/>
    <col min="18" max="18" width="12.7109375" bestFit="1" customWidth="1"/>
    <col min="19" max="19" width="12.5703125" bestFit="1" customWidth="1"/>
    <col min="20" max="20" width="13.85546875" bestFit="1" customWidth="1"/>
    <col min="21" max="21" width="2.7109375" customWidth="1"/>
    <col min="22" max="22" width="7.5703125" bestFit="1" customWidth="1"/>
    <col min="23" max="23" width="12.28515625" bestFit="1" customWidth="1"/>
    <col min="24" max="24" width="13.5703125" bestFit="1" customWidth="1"/>
  </cols>
  <sheetData>
    <row r="1" spans="1:24" x14ac:dyDescent="0.2">
      <c r="A1" s="5" t="s">
        <v>47</v>
      </c>
    </row>
    <row r="2" spans="1:24" x14ac:dyDescent="0.2">
      <c r="A2" s="10"/>
    </row>
    <row r="3" spans="1:24" x14ac:dyDescent="0.2">
      <c r="A3" s="5" t="s">
        <v>50</v>
      </c>
      <c r="B3" s="56">
        <v>38076</v>
      </c>
      <c r="C3" s="56">
        <v>38153</v>
      </c>
      <c r="D3" s="56">
        <v>38257</v>
      </c>
      <c r="E3" s="56">
        <v>38392</v>
      </c>
    </row>
    <row r="4" spans="1:24" x14ac:dyDescent="0.2">
      <c r="A4" s="5"/>
      <c r="B4" s="336" t="s">
        <v>81</v>
      </c>
      <c r="C4" s="338"/>
      <c r="D4" s="336"/>
      <c r="E4" s="336"/>
      <c r="V4" s="73" t="s">
        <v>81</v>
      </c>
      <c r="W4" s="73" t="s">
        <v>82</v>
      </c>
      <c r="X4" s="73" t="s">
        <v>83</v>
      </c>
    </row>
    <row r="5" spans="1:24" x14ac:dyDescent="0.2">
      <c r="A5" s="10"/>
      <c r="B5" s="339" t="s">
        <v>97</v>
      </c>
      <c r="C5" s="338"/>
      <c r="D5" s="338"/>
      <c r="E5" s="338"/>
      <c r="V5" s="73" t="s">
        <v>84</v>
      </c>
      <c r="W5" s="73" t="s">
        <v>84</v>
      </c>
      <c r="X5" s="73" t="s">
        <v>85</v>
      </c>
    </row>
    <row r="6" spans="1:24" x14ac:dyDescent="0.2">
      <c r="A6" s="11" t="s">
        <v>8</v>
      </c>
      <c r="B6" s="21">
        <v>4.7999999999999996E-3</v>
      </c>
      <c r="C6" s="22">
        <v>4.7999999999999996E-3</v>
      </c>
      <c r="D6" s="22">
        <v>5.5999999999999999E-3</v>
      </c>
      <c r="E6" s="55">
        <v>5.1400000000000005E-3</v>
      </c>
      <c r="Q6" s="21">
        <v>4.7999999999999996E-3</v>
      </c>
      <c r="R6" s="22">
        <v>4.7999999999999996E-3</v>
      </c>
      <c r="S6" s="22">
        <v>5.5999999999999999E-3</v>
      </c>
      <c r="T6" s="55">
        <v>5.1400000000000005E-3</v>
      </c>
      <c r="V6" s="69">
        <f>AVERAGE(Q6:U6)*1000</f>
        <v>5.0849999999999991</v>
      </c>
    </row>
    <row r="7" spans="1:24" x14ac:dyDescent="0.2">
      <c r="A7" s="11" t="s">
        <v>36</v>
      </c>
      <c r="B7" s="22">
        <v>3.3E-3</v>
      </c>
      <c r="C7" s="55">
        <v>3.0999999999999999E-3</v>
      </c>
      <c r="D7" s="55">
        <v>3.0000000000000001E-3</v>
      </c>
      <c r="E7" s="55">
        <v>3.3200000000000005E-3</v>
      </c>
      <c r="Q7" s="22">
        <v>3.3E-3</v>
      </c>
      <c r="R7" s="55">
        <v>3.0999999999999999E-3</v>
      </c>
      <c r="S7" s="55">
        <v>3.0000000000000001E-3</v>
      </c>
      <c r="T7" s="55">
        <v>3.3200000000000005E-3</v>
      </c>
      <c r="V7" s="69">
        <f t="shared" ref="V7:V14" si="0">AVERAGE(Q7:U7)*1000</f>
        <v>3.1799999999999997</v>
      </c>
    </row>
    <row r="8" spans="1:24" x14ac:dyDescent="0.2">
      <c r="A8" s="11" t="s">
        <v>72</v>
      </c>
      <c r="B8" s="22">
        <v>1.8E-3</v>
      </c>
      <c r="C8" s="55">
        <v>2E-3</v>
      </c>
      <c r="D8" s="22">
        <v>2.5999999999999999E-3</v>
      </c>
      <c r="E8" s="55">
        <v>2.5000000000000001E-3</v>
      </c>
      <c r="Q8" s="22">
        <v>1.8E-3</v>
      </c>
      <c r="R8" s="55">
        <v>2E-3</v>
      </c>
      <c r="S8" s="22">
        <v>2.5999999999999999E-3</v>
      </c>
      <c r="T8" s="55">
        <v>2.5000000000000001E-3</v>
      </c>
      <c r="V8" s="69">
        <f t="shared" si="0"/>
        <v>2.2250000000000001</v>
      </c>
    </row>
    <row r="9" spans="1:24" x14ac:dyDescent="0.2">
      <c r="A9" s="11" t="s">
        <v>57</v>
      </c>
      <c r="B9" s="55" t="s">
        <v>1</v>
      </c>
      <c r="C9" s="55">
        <v>1.4E-3</v>
      </c>
      <c r="D9" s="55">
        <v>1.1000000000000001E-3</v>
      </c>
      <c r="E9" s="55">
        <v>1.5400000000000001E-3</v>
      </c>
      <c r="Q9" s="55">
        <v>5.0000000000000001E-4</v>
      </c>
      <c r="R9" s="55">
        <v>1.4E-3</v>
      </c>
      <c r="S9" s="55">
        <v>1.1000000000000001E-3</v>
      </c>
      <c r="T9" s="55">
        <v>1.5400000000000001E-3</v>
      </c>
      <c r="V9" s="69">
        <f t="shared" si="0"/>
        <v>1.1350000000000002</v>
      </c>
    </row>
    <row r="10" spans="1:24" x14ac:dyDescent="0.2">
      <c r="A10" s="11" t="s">
        <v>56</v>
      </c>
      <c r="B10" s="55">
        <v>1E-3</v>
      </c>
      <c r="C10" s="55">
        <v>1.1999999999999999E-3</v>
      </c>
      <c r="D10" s="55">
        <v>1.2999999999999999E-3</v>
      </c>
      <c r="E10" s="55">
        <v>1.1800000000000001E-3</v>
      </c>
      <c r="Q10" s="55">
        <v>1E-3</v>
      </c>
      <c r="R10" s="55">
        <v>1.1999999999999999E-3</v>
      </c>
      <c r="S10" s="55">
        <v>1.2999999999999999E-3</v>
      </c>
      <c r="T10" s="55">
        <v>1.1800000000000001E-3</v>
      </c>
      <c r="V10" s="69">
        <f t="shared" si="0"/>
        <v>1.17</v>
      </c>
    </row>
    <row r="11" spans="1:24" x14ac:dyDescent="0.2">
      <c r="A11" s="11" t="s">
        <v>60</v>
      </c>
      <c r="B11" s="55" t="s">
        <v>1</v>
      </c>
      <c r="C11" s="55">
        <v>1.1000000000000001E-3</v>
      </c>
      <c r="D11" s="55">
        <v>1.2999999999999999E-3</v>
      </c>
      <c r="E11" s="55">
        <v>2.16E-3</v>
      </c>
      <c r="Q11" s="55">
        <v>5.0000000000000001E-4</v>
      </c>
      <c r="R11" s="55">
        <v>1.1000000000000001E-3</v>
      </c>
      <c r="S11" s="55">
        <v>1.2999999999999999E-3</v>
      </c>
      <c r="T11" s="55">
        <v>2.16E-3</v>
      </c>
      <c r="V11" s="69">
        <f t="shared" si="0"/>
        <v>1.2650000000000001</v>
      </c>
    </row>
    <row r="12" spans="1:24" x14ac:dyDescent="0.2">
      <c r="A12" s="11" t="s">
        <v>59</v>
      </c>
      <c r="B12" s="55" t="s">
        <v>1</v>
      </c>
      <c r="C12" s="55" t="s">
        <v>1</v>
      </c>
      <c r="D12" s="55">
        <v>7.1000000000000004E-3</v>
      </c>
      <c r="E12" s="55">
        <v>1.9600000000000004E-3</v>
      </c>
      <c r="Q12" s="55">
        <v>5.0000000000000001E-4</v>
      </c>
      <c r="R12" s="55">
        <v>5.0000000000000001E-4</v>
      </c>
      <c r="S12" s="55">
        <v>7.1000000000000004E-3</v>
      </c>
      <c r="T12" s="55">
        <v>1.9600000000000004E-3</v>
      </c>
      <c r="V12" s="69">
        <f t="shared" si="0"/>
        <v>2.5149999999999997</v>
      </c>
    </row>
    <row r="13" spans="1:24" x14ac:dyDescent="0.2">
      <c r="A13" s="11" t="s">
        <v>63</v>
      </c>
      <c r="B13" s="55" t="s">
        <v>1</v>
      </c>
      <c r="C13" s="55">
        <v>1E-3</v>
      </c>
      <c r="D13" s="55">
        <v>1.1999999999999999E-3</v>
      </c>
      <c r="E13" s="55">
        <v>1.6200000000000001E-3</v>
      </c>
      <c r="Q13" s="55">
        <v>5.0000000000000001E-4</v>
      </c>
      <c r="R13" s="55">
        <v>1E-3</v>
      </c>
      <c r="S13" s="55">
        <v>1.1999999999999999E-3</v>
      </c>
      <c r="T13" s="55">
        <v>1.6200000000000001E-3</v>
      </c>
      <c r="V13" s="69">
        <f t="shared" si="0"/>
        <v>1.08</v>
      </c>
    </row>
    <row r="14" spans="1:24" x14ac:dyDescent="0.2">
      <c r="A14" s="11" t="s">
        <v>62</v>
      </c>
      <c r="B14" s="55" t="s">
        <v>1</v>
      </c>
      <c r="C14" s="55" t="s">
        <v>1</v>
      </c>
      <c r="D14" s="55">
        <f>(0.0005+0.0071)/2</f>
        <v>3.8000000000000004E-3</v>
      </c>
      <c r="E14" s="55">
        <v>1.2300000000000002E-3</v>
      </c>
      <c r="Q14" s="55">
        <v>5.0000000000000001E-4</v>
      </c>
      <c r="R14" s="55">
        <v>5.0000000000000001E-4</v>
      </c>
      <c r="S14" s="55">
        <f>(0.0005+0.0071)/2</f>
        <v>3.8000000000000004E-3</v>
      </c>
      <c r="T14" s="55">
        <v>1.2300000000000002E-3</v>
      </c>
      <c r="V14" s="69">
        <f t="shared" si="0"/>
        <v>1.5075000000000001</v>
      </c>
    </row>
    <row r="15" spans="1:24" x14ac:dyDescent="0.2">
      <c r="A15" s="11"/>
      <c r="B15" s="55"/>
      <c r="C15" s="55"/>
      <c r="D15" s="55"/>
      <c r="E15" s="55"/>
      <c r="Q15" s="55"/>
      <c r="R15" s="55"/>
      <c r="S15" s="55"/>
      <c r="T15" s="55"/>
      <c r="V15" s="69">
        <f>AVERAGE(V9:V14)</f>
        <v>1.4454166666666666</v>
      </c>
      <c r="W15" s="69"/>
      <c r="X15" s="69"/>
    </row>
    <row r="16" spans="1:24" x14ac:dyDescent="0.2">
      <c r="A16" s="11"/>
      <c r="B16" s="55"/>
      <c r="C16" s="55"/>
      <c r="D16" s="55"/>
      <c r="E16" s="55"/>
      <c r="Q16" s="55"/>
      <c r="R16" s="55"/>
      <c r="S16" s="55"/>
      <c r="T16" s="55"/>
      <c r="V16" s="69">
        <f>AVERAGE(V9,V11,V13)</f>
        <v>1.1600000000000001</v>
      </c>
      <c r="W16" s="297" t="s">
        <v>195</v>
      </c>
    </row>
    <row r="17" spans="1:24" x14ac:dyDescent="0.2">
      <c r="A17" s="18"/>
      <c r="D17" s="22"/>
      <c r="V17" s="69">
        <f>AVERAGE(V10,V12,V14)</f>
        <v>1.7308333333333332</v>
      </c>
      <c r="W17" s="297" t="s">
        <v>196</v>
      </c>
    </row>
    <row r="18" spans="1:24" x14ac:dyDescent="0.2">
      <c r="D18" s="22"/>
    </row>
    <row r="19" spans="1:24" x14ac:dyDescent="0.2">
      <c r="A19" s="5" t="s">
        <v>50</v>
      </c>
      <c r="B19" s="336">
        <v>38456</v>
      </c>
      <c r="C19" s="338"/>
      <c r="D19" s="338"/>
      <c r="E19" s="338"/>
      <c r="F19" s="72"/>
      <c r="G19" s="336">
        <v>38518</v>
      </c>
      <c r="H19" s="338"/>
      <c r="I19" s="338"/>
      <c r="J19" s="338"/>
      <c r="L19" s="336">
        <v>38622</v>
      </c>
      <c r="M19" s="338"/>
      <c r="N19" s="338"/>
      <c r="O19" s="338"/>
      <c r="W19" s="161" t="s">
        <v>186</v>
      </c>
    </row>
    <row r="20" spans="1:24" x14ac:dyDescent="0.2">
      <c r="B20" s="73" t="s">
        <v>81</v>
      </c>
      <c r="C20" s="73" t="s">
        <v>82</v>
      </c>
      <c r="D20" s="73" t="s">
        <v>86</v>
      </c>
      <c r="E20" s="73" t="s">
        <v>83</v>
      </c>
      <c r="F20" s="73"/>
      <c r="G20" s="73" t="s">
        <v>81</v>
      </c>
      <c r="H20" s="73" t="s">
        <v>82</v>
      </c>
      <c r="I20" s="73" t="s">
        <v>86</v>
      </c>
      <c r="J20" s="73" t="s">
        <v>83</v>
      </c>
      <c r="L20" s="73" t="s">
        <v>81</v>
      </c>
      <c r="M20" s="73" t="s">
        <v>82</v>
      </c>
      <c r="N20" s="73" t="s">
        <v>86</v>
      </c>
      <c r="O20" s="73" t="s">
        <v>83</v>
      </c>
      <c r="V20" s="293" t="s">
        <v>81</v>
      </c>
      <c r="W20" s="293" t="s">
        <v>82</v>
      </c>
      <c r="X20" s="293" t="s">
        <v>83</v>
      </c>
    </row>
    <row r="21" spans="1:24" x14ac:dyDescent="0.2">
      <c r="B21" s="73" t="s">
        <v>84</v>
      </c>
      <c r="C21" s="73" t="s">
        <v>84</v>
      </c>
      <c r="D21" s="73" t="s">
        <v>84</v>
      </c>
      <c r="E21" s="73" t="s">
        <v>85</v>
      </c>
      <c r="F21" s="73"/>
      <c r="G21" s="73" t="s">
        <v>84</v>
      </c>
      <c r="H21" s="73" t="s">
        <v>84</v>
      </c>
      <c r="I21" s="73" t="s">
        <v>84</v>
      </c>
      <c r="J21" s="73" t="s">
        <v>85</v>
      </c>
      <c r="L21" s="73" t="s">
        <v>84</v>
      </c>
      <c r="M21" s="73" t="s">
        <v>84</v>
      </c>
      <c r="N21" s="73" t="s">
        <v>84</v>
      </c>
      <c r="O21" s="73" t="s">
        <v>85</v>
      </c>
      <c r="V21" s="293" t="s">
        <v>84</v>
      </c>
      <c r="W21" s="293" t="s">
        <v>84</v>
      </c>
      <c r="X21" s="293" t="s">
        <v>85</v>
      </c>
    </row>
    <row r="22" spans="1:24" x14ac:dyDescent="0.2">
      <c r="A22" s="66" t="s">
        <v>7</v>
      </c>
      <c r="B22" s="69">
        <v>5.74</v>
      </c>
      <c r="C22" s="69">
        <v>5.72</v>
      </c>
      <c r="D22" s="75">
        <v>0.91400000000000003</v>
      </c>
      <c r="E22" s="69"/>
      <c r="F22" s="69"/>
      <c r="G22" s="69">
        <v>4.6500000000000004</v>
      </c>
      <c r="H22" s="69">
        <v>4.5199999999999996</v>
      </c>
      <c r="I22" s="74" t="s">
        <v>87</v>
      </c>
      <c r="J22" s="69"/>
      <c r="K22" s="69"/>
      <c r="L22" s="69">
        <v>5.72</v>
      </c>
      <c r="M22">
        <v>5.47</v>
      </c>
      <c r="N22" s="71">
        <v>0.72</v>
      </c>
      <c r="V22" s="69">
        <f>AVERAGE(B22,G22,L22)</f>
        <v>5.37</v>
      </c>
      <c r="W22" s="69">
        <f>AVERAGE(C22,H22,M22)</f>
        <v>5.2366666666666655</v>
      </c>
    </row>
    <row r="23" spans="1:24" x14ac:dyDescent="0.2">
      <c r="A23" s="11" t="s">
        <v>36</v>
      </c>
      <c r="B23" s="69">
        <v>3.21</v>
      </c>
      <c r="C23" s="69">
        <v>2.83</v>
      </c>
      <c r="D23" s="75">
        <v>0.84699999999999998</v>
      </c>
      <c r="E23" s="69"/>
      <c r="F23" s="69"/>
      <c r="G23" s="69">
        <v>3.14</v>
      </c>
      <c r="H23" s="69">
        <v>2.58</v>
      </c>
      <c r="I23" s="74" t="s">
        <v>87</v>
      </c>
      <c r="J23" s="69"/>
      <c r="K23" s="69"/>
      <c r="L23" s="69">
        <v>3.26</v>
      </c>
      <c r="M23">
        <v>2.58</v>
      </c>
      <c r="N23" s="71">
        <v>0.78</v>
      </c>
      <c r="V23" s="69">
        <f t="shared" ref="V23:W31" si="1">AVERAGE(B23,G23,L23)</f>
        <v>3.2033333333333331</v>
      </c>
      <c r="W23" s="69">
        <f t="shared" si="1"/>
        <v>2.6633333333333336</v>
      </c>
    </row>
    <row r="24" spans="1:24" x14ac:dyDescent="0.2">
      <c r="A24" s="104" t="s">
        <v>104</v>
      </c>
      <c r="B24" s="69">
        <v>2.7</v>
      </c>
      <c r="C24" s="69">
        <v>2.33</v>
      </c>
      <c r="D24" s="75">
        <v>0.89400000000000002</v>
      </c>
      <c r="E24" s="69"/>
      <c r="F24" s="69"/>
      <c r="G24" s="69">
        <v>2.52</v>
      </c>
      <c r="H24" s="69">
        <v>2.27</v>
      </c>
      <c r="I24" s="69">
        <v>1.1499999999999999</v>
      </c>
      <c r="J24" s="69"/>
      <c r="K24" s="69"/>
      <c r="L24" s="69">
        <v>2.13</v>
      </c>
      <c r="M24" s="69">
        <v>1.94</v>
      </c>
      <c r="N24" s="71">
        <v>0.83699999999999997</v>
      </c>
      <c r="V24" s="69">
        <f>AVERAGE(B24,G24,L24)</f>
        <v>2.4500000000000002</v>
      </c>
      <c r="W24" s="69">
        <f>AVERAGE(C24,H24,M24)</f>
        <v>2.1799999999999997</v>
      </c>
    </row>
    <row r="25" spans="1:24" x14ac:dyDescent="0.2">
      <c r="A25" s="11" t="s">
        <v>72</v>
      </c>
      <c r="B25" s="69">
        <v>2.09</v>
      </c>
      <c r="C25" s="69">
        <v>1.91</v>
      </c>
      <c r="D25" s="75">
        <v>0.434</v>
      </c>
      <c r="E25" s="69"/>
      <c r="F25" s="69"/>
      <c r="G25" s="69">
        <v>2.86</v>
      </c>
      <c r="H25" s="69">
        <v>2.8</v>
      </c>
      <c r="I25" s="74" t="s">
        <v>87</v>
      </c>
      <c r="J25" s="69"/>
      <c r="K25" s="69"/>
      <c r="L25" s="69">
        <v>2.2000000000000002</v>
      </c>
      <c r="M25">
        <v>1.52</v>
      </c>
      <c r="N25" s="80" t="s">
        <v>92</v>
      </c>
      <c r="V25" s="69">
        <f t="shared" si="1"/>
        <v>2.3833333333333333</v>
      </c>
      <c r="W25" s="69">
        <f t="shared" si="1"/>
        <v>2.0766666666666667</v>
      </c>
    </row>
    <row r="26" spans="1:24" x14ac:dyDescent="0.2">
      <c r="A26" s="11" t="s">
        <v>57</v>
      </c>
      <c r="B26" s="69">
        <v>1.35</v>
      </c>
      <c r="C26" s="69">
        <v>1.2</v>
      </c>
      <c r="D26" s="75">
        <v>0.63400000000000001</v>
      </c>
      <c r="E26" s="69"/>
      <c r="F26" s="69"/>
      <c r="G26" s="69">
        <v>1.62</v>
      </c>
      <c r="H26" s="69">
        <v>1.22</v>
      </c>
      <c r="I26" s="74" t="s">
        <v>87</v>
      </c>
      <c r="J26" s="69"/>
      <c r="K26" s="69"/>
      <c r="L26" s="69">
        <v>2.06</v>
      </c>
      <c r="M26">
        <v>1.43</v>
      </c>
      <c r="N26">
        <v>0.70899999999999996</v>
      </c>
      <c r="O26" s="80" t="s">
        <v>95</v>
      </c>
      <c r="V26" s="69">
        <f t="shared" si="1"/>
        <v>1.6766666666666667</v>
      </c>
      <c r="W26" s="69">
        <f t="shared" si="1"/>
        <v>1.2833333333333332</v>
      </c>
    </row>
    <row r="27" spans="1:24" x14ac:dyDescent="0.2">
      <c r="A27" s="11" t="s">
        <v>56</v>
      </c>
      <c r="B27" s="69">
        <v>1.27</v>
      </c>
      <c r="C27" s="69">
        <v>1.49</v>
      </c>
      <c r="D27" s="75">
        <v>0.55800000000000005</v>
      </c>
      <c r="E27" s="69">
        <v>9.3800000000000008</v>
      </c>
      <c r="F27" s="69"/>
      <c r="G27" s="69">
        <v>1.23</v>
      </c>
      <c r="H27" s="69">
        <v>1.5</v>
      </c>
      <c r="I27" s="74" t="s">
        <v>87</v>
      </c>
      <c r="J27" s="69">
        <v>9.18</v>
      </c>
      <c r="K27" s="69"/>
      <c r="L27" s="71">
        <v>0.94199999999999995</v>
      </c>
      <c r="M27" s="71">
        <v>0.9</v>
      </c>
      <c r="N27" s="71">
        <v>0.70399999999999996</v>
      </c>
      <c r="V27" s="69">
        <f t="shared" si="1"/>
        <v>1.1473333333333333</v>
      </c>
      <c r="W27" s="69">
        <f t="shared" si="1"/>
        <v>1.2966666666666666</v>
      </c>
      <c r="X27" s="69">
        <f>AVERAGE(E27,J27,O27)</f>
        <v>9.2800000000000011</v>
      </c>
    </row>
    <row r="28" spans="1:24" x14ac:dyDescent="0.2">
      <c r="A28" s="11" t="s">
        <v>60</v>
      </c>
      <c r="B28" s="69">
        <v>1.88</v>
      </c>
      <c r="C28" s="69">
        <v>1.1399999999999999</v>
      </c>
      <c r="D28" s="75">
        <v>0.57999999999999996</v>
      </c>
      <c r="E28" s="69"/>
      <c r="F28" s="69"/>
      <c r="G28" s="69">
        <v>2.2000000000000002</v>
      </c>
      <c r="H28" s="69" t="s">
        <v>89</v>
      </c>
      <c r="I28" s="74" t="s">
        <v>88</v>
      </c>
      <c r="J28" s="69"/>
      <c r="K28" s="69"/>
      <c r="L28" s="69">
        <v>1.45</v>
      </c>
      <c r="M28">
        <v>1.08</v>
      </c>
      <c r="N28">
        <v>0.74299999999999999</v>
      </c>
      <c r="V28" s="69">
        <f t="shared" si="1"/>
        <v>1.8433333333333335</v>
      </c>
      <c r="W28" s="69">
        <f>AVERAGE(C28,M28)</f>
        <v>1.1099999999999999</v>
      </c>
    </row>
    <row r="29" spans="1:24" x14ac:dyDescent="0.2">
      <c r="A29" s="11" t="s">
        <v>59</v>
      </c>
      <c r="B29" s="69">
        <v>1.28</v>
      </c>
      <c r="C29" s="69">
        <v>1.1399999999999999</v>
      </c>
      <c r="D29" s="75">
        <v>0.64400000000000002</v>
      </c>
      <c r="E29" s="69">
        <v>5.57</v>
      </c>
      <c r="F29" s="69"/>
      <c r="G29" s="69">
        <v>1.38</v>
      </c>
      <c r="H29" s="69">
        <v>1.1299999999999999</v>
      </c>
      <c r="I29" s="74" t="s">
        <v>87</v>
      </c>
      <c r="J29" s="69">
        <v>4.57</v>
      </c>
      <c r="K29" s="69"/>
      <c r="L29" s="69">
        <v>1.06</v>
      </c>
      <c r="M29" s="71">
        <v>0.97599999999999998</v>
      </c>
      <c r="N29" s="71">
        <v>0.75</v>
      </c>
      <c r="V29" s="69">
        <f t="shared" si="1"/>
        <v>1.24</v>
      </c>
      <c r="W29" s="69">
        <f t="shared" si="1"/>
        <v>1.0819999999999999</v>
      </c>
      <c r="X29" s="69">
        <f>AVERAGE(E29,J29,O29)</f>
        <v>5.07</v>
      </c>
    </row>
    <row r="30" spans="1:24" x14ac:dyDescent="0.2">
      <c r="A30" s="11" t="s">
        <v>63</v>
      </c>
      <c r="B30" s="69">
        <v>1.88</v>
      </c>
      <c r="C30" s="69">
        <v>1.1599999999999999</v>
      </c>
      <c r="D30" s="75">
        <v>0.57399999999999995</v>
      </c>
      <c r="E30" s="69"/>
      <c r="F30" s="69"/>
      <c r="G30" s="69">
        <v>1.9</v>
      </c>
      <c r="H30" s="69">
        <v>1.22</v>
      </c>
      <c r="I30" s="74" t="s">
        <v>87</v>
      </c>
      <c r="J30" s="69"/>
      <c r="K30" s="69"/>
      <c r="L30" s="69">
        <v>1.52</v>
      </c>
      <c r="M30">
        <v>0.93600000000000005</v>
      </c>
      <c r="N30">
        <v>0.55900000000000005</v>
      </c>
      <c r="V30" s="69">
        <f t="shared" si="1"/>
        <v>1.7666666666666666</v>
      </c>
      <c r="W30" s="69">
        <f t="shared" si="1"/>
        <v>1.1053333333333333</v>
      </c>
    </row>
    <row r="31" spans="1:24" x14ac:dyDescent="0.2">
      <c r="A31" s="11" t="s">
        <v>62</v>
      </c>
      <c r="B31" s="69">
        <v>1.38</v>
      </c>
      <c r="C31" s="69">
        <v>1.46</v>
      </c>
      <c r="D31" s="75">
        <v>0.59</v>
      </c>
      <c r="E31" s="69">
        <v>5.23</v>
      </c>
      <c r="F31" s="69"/>
      <c r="G31" s="69">
        <v>1.18</v>
      </c>
      <c r="H31" s="69">
        <v>1.0900000000000001</v>
      </c>
      <c r="I31" s="74" t="s">
        <v>87</v>
      </c>
      <c r="J31" s="69">
        <v>4.9400000000000004</v>
      </c>
      <c r="K31" s="69"/>
      <c r="L31" s="71">
        <v>0.94699999999999995</v>
      </c>
      <c r="M31" s="71">
        <v>0.88800000000000001</v>
      </c>
      <c r="N31" s="71">
        <v>0.79500000000000004</v>
      </c>
      <c r="V31" s="69">
        <f t="shared" si="1"/>
        <v>1.1689999999999998</v>
      </c>
      <c r="W31" s="69">
        <f t="shared" si="1"/>
        <v>1.1459999999999999</v>
      </c>
      <c r="X31" s="69">
        <f>AVERAGE(E31,J31,O31)</f>
        <v>5.0850000000000009</v>
      </c>
    </row>
    <row r="32" spans="1:24" x14ac:dyDescent="0.2">
      <c r="A32" s="11"/>
      <c r="B32" s="69"/>
      <c r="C32" s="69"/>
      <c r="D32" s="75"/>
      <c r="E32" s="69"/>
      <c r="F32" s="69"/>
      <c r="G32" s="69"/>
      <c r="H32" s="69"/>
      <c r="I32" s="74"/>
      <c r="J32" s="69"/>
      <c r="K32" s="69"/>
      <c r="L32" s="71"/>
      <c r="M32" s="71"/>
      <c r="N32" s="71"/>
      <c r="V32" s="69">
        <f>AVERAGE(V26:V31)</f>
        <v>1.4738333333333333</v>
      </c>
      <c r="W32" s="69">
        <f>AVERAGE(W26:W31)</f>
        <v>1.1705555555555556</v>
      </c>
      <c r="X32" s="69">
        <f>AVERAGE(X27:X31)</f>
        <v>6.4783333333333344</v>
      </c>
    </row>
    <row r="33" spans="1:24" x14ac:dyDescent="0.2">
      <c r="A33" s="11"/>
      <c r="B33" s="69"/>
      <c r="C33" s="69"/>
      <c r="D33" s="75"/>
      <c r="E33" s="69"/>
      <c r="F33" s="69"/>
      <c r="G33" s="69"/>
      <c r="H33" s="69"/>
      <c r="I33" s="74"/>
      <c r="J33" s="69"/>
      <c r="K33" s="69"/>
      <c r="L33" s="71"/>
      <c r="M33" s="71"/>
      <c r="N33" s="71"/>
      <c r="V33" s="69">
        <f>AVERAGE(V26,V28,V30)</f>
        <v>1.7622222222222224</v>
      </c>
      <c r="W33" s="69">
        <f>AVERAGE(W26,W28,W30)</f>
        <v>1.166222222222222</v>
      </c>
      <c r="X33" s="297" t="s">
        <v>195</v>
      </c>
    </row>
    <row r="34" spans="1:24" x14ac:dyDescent="0.2">
      <c r="A34" s="11"/>
      <c r="B34" s="69"/>
      <c r="C34" s="69"/>
      <c r="D34" s="75"/>
      <c r="E34" s="69"/>
      <c r="F34" s="69"/>
      <c r="G34" s="69"/>
      <c r="H34" s="69"/>
      <c r="I34" s="74"/>
      <c r="J34" s="69"/>
      <c r="K34" s="69"/>
      <c r="L34" s="71"/>
      <c r="M34" s="71"/>
      <c r="N34" s="71"/>
      <c r="V34" s="69">
        <f>AVERAGE(V27,V29,V31)</f>
        <v>1.1854444444444443</v>
      </c>
      <c r="W34" s="69">
        <f>AVERAGE(W27,W29,W31)</f>
        <v>1.1748888888888889</v>
      </c>
      <c r="X34" s="297" t="s">
        <v>196</v>
      </c>
    </row>
    <row r="37" spans="1:24" x14ac:dyDescent="0.2">
      <c r="B37" s="336">
        <v>38729</v>
      </c>
      <c r="C37" s="338"/>
      <c r="D37" s="338"/>
      <c r="E37" s="338"/>
      <c r="G37" s="336">
        <v>38825</v>
      </c>
      <c r="H37" s="338"/>
      <c r="I37" s="338"/>
      <c r="J37" s="338"/>
      <c r="L37" s="336">
        <v>38918</v>
      </c>
      <c r="M37" s="338"/>
      <c r="N37" s="338"/>
      <c r="O37" s="338"/>
      <c r="Q37" s="336">
        <v>39041</v>
      </c>
      <c r="R37" s="338"/>
      <c r="S37" s="338"/>
      <c r="T37" s="338"/>
      <c r="W37" s="161" t="s">
        <v>187</v>
      </c>
    </row>
    <row r="38" spans="1:24" x14ac:dyDescent="0.2">
      <c r="B38" s="73" t="s">
        <v>81</v>
      </c>
      <c r="C38" s="73" t="s">
        <v>82</v>
      </c>
      <c r="D38" s="73" t="s">
        <v>86</v>
      </c>
      <c r="E38" s="73" t="s">
        <v>83</v>
      </c>
      <c r="G38" s="73" t="s">
        <v>81</v>
      </c>
      <c r="H38" s="73" t="s">
        <v>82</v>
      </c>
      <c r="I38" s="73" t="s">
        <v>86</v>
      </c>
      <c r="J38" s="73" t="s">
        <v>83</v>
      </c>
      <c r="L38" s="73" t="s">
        <v>81</v>
      </c>
      <c r="M38" s="73" t="s">
        <v>82</v>
      </c>
      <c r="N38" s="73" t="s">
        <v>86</v>
      </c>
      <c r="O38" s="73" t="s">
        <v>83</v>
      </c>
      <c r="Q38" s="73" t="s">
        <v>81</v>
      </c>
      <c r="R38" s="73" t="s">
        <v>82</v>
      </c>
      <c r="S38" s="73" t="s">
        <v>86</v>
      </c>
      <c r="T38" s="73" t="s">
        <v>83</v>
      </c>
      <c r="V38" s="293" t="s">
        <v>81</v>
      </c>
      <c r="W38" s="293" t="s">
        <v>82</v>
      </c>
      <c r="X38" s="293" t="s">
        <v>83</v>
      </c>
    </row>
    <row r="39" spans="1:24" x14ac:dyDescent="0.2">
      <c r="B39" s="73" t="s">
        <v>84</v>
      </c>
      <c r="C39" s="73" t="s">
        <v>84</v>
      </c>
      <c r="D39" s="73" t="s">
        <v>84</v>
      </c>
      <c r="E39" s="73" t="s">
        <v>85</v>
      </c>
      <c r="G39" s="73" t="s">
        <v>84</v>
      </c>
      <c r="H39" s="73" t="s">
        <v>84</v>
      </c>
      <c r="I39" s="73" t="s">
        <v>84</v>
      </c>
      <c r="J39" s="73" t="s">
        <v>85</v>
      </c>
      <c r="L39" s="73" t="s">
        <v>84</v>
      </c>
      <c r="M39" s="73" t="s">
        <v>84</v>
      </c>
      <c r="N39" s="73" t="s">
        <v>84</v>
      </c>
      <c r="O39" s="73" t="s">
        <v>85</v>
      </c>
      <c r="Q39" s="73" t="s">
        <v>84</v>
      </c>
      <c r="R39" s="73" t="s">
        <v>84</v>
      </c>
      <c r="S39" s="73" t="s">
        <v>84</v>
      </c>
      <c r="T39" s="73" t="s">
        <v>85</v>
      </c>
      <c r="V39" s="293" t="s">
        <v>84</v>
      </c>
      <c r="W39" s="293" t="s">
        <v>84</v>
      </c>
      <c r="X39" s="293" t="s">
        <v>85</v>
      </c>
    </row>
    <row r="40" spans="1:24" x14ac:dyDescent="0.2">
      <c r="A40" s="66" t="s">
        <v>7</v>
      </c>
      <c r="B40">
        <v>5.42</v>
      </c>
      <c r="C40">
        <v>5.12</v>
      </c>
      <c r="D40" s="80" t="s">
        <v>92</v>
      </c>
      <c r="G40">
        <v>4.22</v>
      </c>
      <c r="H40">
        <v>4.63</v>
      </c>
      <c r="I40">
        <v>0.68200000000000005</v>
      </c>
      <c r="L40" s="69">
        <v>5</v>
      </c>
      <c r="M40">
        <v>4.67</v>
      </c>
      <c r="N40">
        <v>1.1399999999999999</v>
      </c>
      <c r="Q40" s="69">
        <v>5.9</v>
      </c>
      <c r="R40">
        <v>5.45</v>
      </c>
      <c r="S40" s="74" t="s">
        <v>115</v>
      </c>
      <c r="V40" s="69">
        <f>AVERAGE(B40,G40,L40,Q40)</f>
        <v>5.1349999999999998</v>
      </c>
      <c r="W40" s="69">
        <f>AVERAGE(C40,H40,M40,R40)</f>
        <v>4.9675000000000002</v>
      </c>
    </row>
    <row r="41" spans="1:24" x14ac:dyDescent="0.2">
      <c r="A41" s="11" t="s">
        <v>36</v>
      </c>
      <c r="B41">
        <v>2.94</v>
      </c>
      <c r="C41">
        <v>2.67</v>
      </c>
      <c r="D41" s="80" t="s">
        <v>92</v>
      </c>
      <c r="G41">
        <v>3.08</v>
      </c>
      <c r="H41">
        <v>2.88</v>
      </c>
      <c r="I41" s="71">
        <v>0.83</v>
      </c>
      <c r="L41">
        <v>2.88</v>
      </c>
      <c r="M41">
        <v>2.62</v>
      </c>
      <c r="N41">
        <v>1.26</v>
      </c>
      <c r="Q41">
        <v>4.01</v>
      </c>
      <c r="R41">
        <v>3.74</v>
      </c>
      <c r="S41" s="74" t="s">
        <v>115</v>
      </c>
      <c r="V41" s="69">
        <f t="shared" ref="V41:W49" si="2">AVERAGE(B41,G41,L41,Q41)</f>
        <v>3.2274999999999996</v>
      </c>
      <c r="W41" s="69">
        <f t="shared" si="2"/>
        <v>2.9775</v>
      </c>
    </row>
    <row r="42" spans="1:24" x14ac:dyDescent="0.2">
      <c r="A42" s="104" t="s">
        <v>104</v>
      </c>
      <c r="B42">
        <v>2.2599999999999998</v>
      </c>
      <c r="C42" s="69">
        <v>2</v>
      </c>
      <c r="D42" s="80" t="s">
        <v>92</v>
      </c>
      <c r="G42">
        <v>1.98</v>
      </c>
      <c r="H42">
        <v>2.08</v>
      </c>
      <c r="I42">
        <v>1.78</v>
      </c>
      <c r="L42">
        <v>2.2799999999999998</v>
      </c>
      <c r="M42">
        <v>1.93</v>
      </c>
      <c r="N42">
        <v>1.23</v>
      </c>
      <c r="Q42" s="80" t="s">
        <v>136</v>
      </c>
      <c r="V42" s="69">
        <f>AVERAGE(B42,G42,L42)</f>
        <v>2.1733333333333333</v>
      </c>
      <c r="W42" s="69">
        <f>AVERAGE(C42,H42,M42)</f>
        <v>2.0033333333333334</v>
      </c>
    </row>
    <row r="43" spans="1:24" x14ac:dyDescent="0.2">
      <c r="A43" s="11" t="s">
        <v>72</v>
      </c>
      <c r="B43" s="69">
        <v>1.5</v>
      </c>
      <c r="C43" s="69">
        <v>1.4</v>
      </c>
      <c r="D43" s="80" t="s">
        <v>92</v>
      </c>
      <c r="G43">
        <v>1.27</v>
      </c>
      <c r="H43">
        <v>1.33</v>
      </c>
      <c r="I43" s="80" t="s">
        <v>92</v>
      </c>
      <c r="L43">
        <v>2.52</v>
      </c>
      <c r="M43">
        <v>2.34</v>
      </c>
      <c r="N43" s="74" t="s">
        <v>115</v>
      </c>
      <c r="Q43">
        <v>2.0699999999999998</v>
      </c>
      <c r="R43" s="69">
        <v>2</v>
      </c>
      <c r="S43" s="74" t="s">
        <v>115</v>
      </c>
      <c r="V43" s="69">
        <f t="shared" si="2"/>
        <v>1.8399999999999999</v>
      </c>
      <c r="W43" s="69">
        <f t="shared" si="2"/>
        <v>1.7675000000000001</v>
      </c>
    </row>
    <row r="44" spans="1:24" x14ac:dyDescent="0.2">
      <c r="A44" s="11" t="s">
        <v>57</v>
      </c>
      <c r="B44">
        <v>1.36</v>
      </c>
      <c r="C44" s="69">
        <v>1.2</v>
      </c>
      <c r="D44" s="80" t="s">
        <v>92</v>
      </c>
      <c r="G44">
        <v>1.25</v>
      </c>
      <c r="H44">
        <v>1.1100000000000001</v>
      </c>
      <c r="I44" s="71">
        <v>0.62</v>
      </c>
      <c r="L44">
        <v>1.33</v>
      </c>
      <c r="M44">
        <v>1.38</v>
      </c>
      <c r="N44" s="74" t="s">
        <v>115</v>
      </c>
      <c r="Q44">
        <v>1.32</v>
      </c>
      <c r="R44">
        <v>1.38</v>
      </c>
      <c r="S44" s="74" t="s">
        <v>115</v>
      </c>
      <c r="V44" s="69">
        <f t="shared" si="2"/>
        <v>1.3150000000000002</v>
      </c>
      <c r="W44" s="69">
        <f t="shared" si="2"/>
        <v>1.2675000000000001</v>
      </c>
    </row>
    <row r="45" spans="1:24" x14ac:dyDescent="0.2">
      <c r="A45" s="11" t="s">
        <v>56</v>
      </c>
      <c r="B45">
        <v>1.32</v>
      </c>
      <c r="C45" s="69">
        <v>1.1399999999999999</v>
      </c>
      <c r="D45" s="80">
        <v>0.46400000000000002</v>
      </c>
      <c r="E45">
        <v>8.35</v>
      </c>
      <c r="G45">
        <v>1.22</v>
      </c>
      <c r="H45">
        <v>1.1200000000000001</v>
      </c>
      <c r="I45">
        <v>0.72599999999999998</v>
      </c>
      <c r="J45">
        <v>8.82</v>
      </c>
      <c r="L45">
        <v>1.05</v>
      </c>
      <c r="M45">
        <v>0.90900000000000003</v>
      </c>
      <c r="N45" s="74" t="s">
        <v>115</v>
      </c>
      <c r="O45">
        <v>4.12</v>
      </c>
      <c r="Q45">
        <v>1.56</v>
      </c>
      <c r="R45">
        <v>1.24</v>
      </c>
      <c r="S45" s="74" t="s">
        <v>115</v>
      </c>
      <c r="T45">
        <v>8.32</v>
      </c>
      <c r="V45" s="69">
        <f t="shared" si="2"/>
        <v>1.2875000000000001</v>
      </c>
      <c r="W45" s="69">
        <f t="shared" si="2"/>
        <v>1.10225</v>
      </c>
      <c r="X45" s="69">
        <f>AVERAGE(E45,J45,O45,T45)</f>
        <v>7.4025000000000007</v>
      </c>
    </row>
    <row r="46" spans="1:24" x14ac:dyDescent="0.2">
      <c r="A46" s="11" t="s">
        <v>60</v>
      </c>
      <c r="B46">
        <v>1.47</v>
      </c>
      <c r="C46">
        <v>1.1200000000000001</v>
      </c>
      <c r="D46" s="80" t="s">
        <v>92</v>
      </c>
      <c r="G46">
        <v>1.22</v>
      </c>
      <c r="H46">
        <v>1.26</v>
      </c>
      <c r="I46">
        <v>0.67400000000000004</v>
      </c>
      <c r="L46">
        <v>1.23</v>
      </c>
      <c r="M46">
        <v>1.18</v>
      </c>
      <c r="N46" s="74" t="s">
        <v>115</v>
      </c>
      <c r="Q46">
        <v>1.38</v>
      </c>
      <c r="R46">
        <v>1.33</v>
      </c>
      <c r="S46" s="74" t="s">
        <v>115</v>
      </c>
      <c r="V46" s="69">
        <f t="shared" si="2"/>
        <v>1.325</v>
      </c>
      <c r="W46" s="69">
        <f t="shared" si="2"/>
        <v>1.2224999999999999</v>
      </c>
    </row>
    <row r="47" spans="1:24" x14ac:dyDescent="0.2">
      <c r="A47" s="11" t="s">
        <v>59</v>
      </c>
      <c r="B47">
        <v>1.39</v>
      </c>
      <c r="C47">
        <v>1.1200000000000001</v>
      </c>
      <c r="D47" s="80" t="s">
        <v>92</v>
      </c>
      <c r="E47" s="69">
        <v>4.0999999999999996</v>
      </c>
      <c r="G47">
        <v>1.26</v>
      </c>
      <c r="H47">
        <v>1.1599999999999999</v>
      </c>
      <c r="I47">
        <v>0.63300000000000001</v>
      </c>
      <c r="J47">
        <v>4.5199999999999996</v>
      </c>
      <c r="L47">
        <v>1.1100000000000001</v>
      </c>
      <c r="M47">
        <v>1.06</v>
      </c>
      <c r="N47" s="74" t="s">
        <v>115</v>
      </c>
      <c r="O47">
        <v>3.28</v>
      </c>
      <c r="Q47">
        <v>1.58</v>
      </c>
      <c r="R47">
        <v>1.19</v>
      </c>
      <c r="S47" s="74" t="s">
        <v>115</v>
      </c>
      <c r="T47">
        <v>4.42</v>
      </c>
      <c r="V47" s="69">
        <f t="shared" si="2"/>
        <v>1.335</v>
      </c>
      <c r="W47" s="69">
        <f t="shared" si="2"/>
        <v>1.1325000000000001</v>
      </c>
      <c r="X47" s="69">
        <f>AVERAGE(E47,J47,O47,T47)</f>
        <v>4.08</v>
      </c>
    </row>
    <row r="48" spans="1:24" x14ac:dyDescent="0.2">
      <c r="A48" s="11" t="s">
        <v>63</v>
      </c>
      <c r="B48">
        <v>1.24</v>
      </c>
      <c r="C48" s="69">
        <v>1.2</v>
      </c>
      <c r="D48" s="80" t="s">
        <v>92</v>
      </c>
      <c r="E48" s="69"/>
      <c r="G48">
        <v>1.26</v>
      </c>
      <c r="H48">
        <v>1.37</v>
      </c>
      <c r="I48">
        <v>0.66800000000000004</v>
      </c>
      <c r="L48">
        <v>1.07</v>
      </c>
      <c r="M48">
        <v>0.95799999999999996</v>
      </c>
      <c r="N48" s="74" t="s">
        <v>115</v>
      </c>
      <c r="Q48" s="69">
        <v>1.6</v>
      </c>
      <c r="R48">
        <v>1.1599999999999999</v>
      </c>
      <c r="S48" s="74" t="s">
        <v>115</v>
      </c>
      <c r="V48" s="69">
        <f t="shared" si="2"/>
        <v>1.2925</v>
      </c>
      <c r="W48" s="69">
        <f t="shared" si="2"/>
        <v>1.1720000000000002</v>
      </c>
    </row>
    <row r="49" spans="1:24" x14ac:dyDescent="0.2">
      <c r="A49" s="11" t="s">
        <v>62</v>
      </c>
      <c r="B49" s="69">
        <v>1.2</v>
      </c>
      <c r="C49" s="69">
        <v>1.1100000000000001</v>
      </c>
      <c r="D49" s="80" t="s">
        <v>92</v>
      </c>
      <c r="E49" s="69">
        <v>5.0999999999999996</v>
      </c>
      <c r="G49">
        <v>1.22</v>
      </c>
      <c r="H49">
        <v>1.18</v>
      </c>
      <c r="I49">
        <v>0.70799999999999996</v>
      </c>
      <c r="J49">
        <v>4.7300000000000004</v>
      </c>
      <c r="L49">
        <v>1.48</v>
      </c>
      <c r="M49">
        <v>1.08</v>
      </c>
      <c r="N49" s="74" t="s">
        <v>115</v>
      </c>
      <c r="O49">
        <v>4.7699999999999996</v>
      </c>
      <c r="Q49">
        <v>1.48</v>
      </c>
      <c r="R49">
        <v>1.48</v>
      </c>
      <c r="S49" s="74" t="s">
        <v>115</v>
      </c>
      <c r="T49">
        <v>3.75</v>
      </c>
      <c r="V49" s="69">
        <f t="shared" si="2"/>
        <v>1.345</v>
      </c>
      <c r="W49" s="69">
        <f t="shared" si="2"/>
        <v>1.2124999999999999</v>
      </c>
      <c r="X49" s="69">
        <f>AVERAGE(E49,J49,O49,T49)</f>
        <v>4.5875000000000004</v>
      </c>
    </row>
    <row r="50" spans="1:24" x14ac:dyDescent="0.2">
      <c r="A50" s="11"/>
      <c r="B50" s="69"/>
      <c r="C50" s="69"/>
      <c r="D50" s="80"/>
      <c r="E50" s="69"/>
      <c r="N50" s="74"/>
      <c r="S50" s="74"/>
      <c r="V50" s="69">
        <f>AVERAGE(V44:V49)</f>
        <v>1.3166666666666667</v>
      </c>
      <c r="W50" s="69">
        <f>AVERAGE(W44:W49)</f>
        <v>1.1848750000000001</v>
      </c>
      <c r="X50" s="69">
        <f>AVERAGE(X45:X49)</f>
        <v>5.3566666666666665</v>
      </c>
    </row>
    <row r="51" spans="1:24" x14ac:dyDescent="0.2">
      <c r="A51" s="11"/>
      <c r="B51" s="69"/>
      <c r="C51" s="69"/>
      <c r="D51" s="80"/>
      <c r="E51" s="69"/>
      <c r="N51" s="74"/>
      <c r="S51" s="74"/>
      <c r="V51" s="69">
        <f>AVERAGE(V44,V46,V48)</f>
        <v>1.3108333333333333</v>
      </c>
      <c r="W51" s="69">
        <f>AVERAGE(W44,W46,W48)</f>
        <v>1.2206666666666668</v>
      </c>
      <c r="X51" s="297" t="s">
        <v>195</v>
      </c>
    </row>
    <row r="52" spans="1:24" x14ac:dyDescent="0.2">
      <c r="A52" s="11"/>
      <c r="B52" s="69"/>
      <c r="C52" s="69"/>
      <c r="D52" s="80"/>
      <c r="E52" s="69"/>
      <c r="N52" s="74"/>
      <c r="S52" s="74"/>
      <c r="V52" s="69">
        <f>AVERAGE(V45,V47,V49)</f>
        <v>1.3225</v>
      </c>
      <c r="W52" s="69">
        <f>AVERAGE(W45,W47,W49)</f>
        <v>1.1490833333333332</v>
      </c>
      <c r="X52" s="297" t="s">
        <v>196</v>
      </c>
    </row>
    <row r="55" spans="1:24" x14ac:dyDescent="0.2">
      <c r="B55" s="336">
        <v>39134</v>
      </c>
      <c r="C55" s="338"/>
      <c r="D55" s="338"/>
      <c r="E55" s="338"/>
      <c r="H55" s="336">
        <v>39225</v>
      </c>
      <c r="I55" s="336"/>
      <c r="J55" s="336"/>
      <c r="K55" s="336"/>
      <c r="L55" s="336">
        <v>39322</v>
      </c>
      <c r="M55" s="338"/>
      <c r="N55" s="338"/>
      <c r="O55" s="338"/>
      <c r="Q55" s="336">
        <v>39400</v>
      </c>
      <c r="R55" s="338"/>
      <c r="S55" s="338"/>
      <c r="T55" s="338"/>
      <c r="W55" s="161" t="s">
        <v>189</v>
      </c>
    </row>
    <row r="56" spans="1:24" x14ac:dyDescent="0.2">
      <c r="B56" s="73" t="s">
        <v>81</v>
      </c>
      <c r="C56" s="73" t="s">
        <v>82</v>
      </c>
      <c r="D56" s="73" t="s">
        <v>86</v>
      </c>
      <c r="E56" s="73" t="s">
        <v>83</v>
      </c>
      <c r="G56" s="73" t="s">
        <v>81</v>
      </c>
      <c r="H56" s="73" t="s">
        <v>82</v>
      </c>
      <c r="I56" s="73" t="s">
        <v>86</v>
      </c>
      <c r="J56" s="73" t="s">
        <v>83</v>
      </c>
      <c r="L56" s="73" t="s">
        <v>81</v>
      </c>
      <c r="M56" s="73" t="s">
        <v>82</v>
      </c>
      <c r="N56" s="73" t="s">
        <v>86</v>
      </c>
      <c r="O56" s="73" t="s">
        <v>83</v>
      </c>
      <c r="Q56" s="73" t="s">
        <v>81</v>
      </c>
      <c r="R56" s="73" t="s">
        <v>82</v>
      </c>
      <c r="S56" s="73" t="s">
        <v>86</v>
      </c>
      <c r="T56" s="73" t="s">
        <v>83</v>
      </c>
      <c r="V56" s="293" t="s">
        <v>81</v>
      </c>
      <c r="W56" s="293" t="s">
        <v>82</v>
      </c>
      <c r="X56" s="293" t="s">
        <v>83</v>
      </c>
    </row>
    <row r="57" spans="1:24" x14ac:dyDescent="0.2">
      <c r="B57" s="73" t="s">
        <v>84</v>
      </c>
      <c r="C57" s="73" t="s">
        <v>84</v>
      </c>
      <c r="D57" s="73" t="s">
        <v>84</v>
      </c>
      <c r="E57" s="73" t="s">
        <v>85</v>
      </c>
      <c r="G57" s="73" t="s">
        <v>84</v>
      </c>
      <c r="H57" s="73" t="s">
        <v>84</v>
      </c>
      <c r="I57" s="73" t="s">
        <v>84</v>
      </c>
      <c r="J57" s="73" t="s">
        <v>85</v>
      </c>
      <c r="L57" s="73" t="s">
        <v>84</v>
      </c>
      <c r="M57" s="73" t="s">
        <v>84</v>
      </c>
      <c r="N57" s="73" t="s">
        <v>84</v>
      </c>
      <c r="O57" s="73" t="s">
        <v>85</v>
      </c>
      <c r="Q57" s="73" t="s">
        <v>84</v>
      </c>
      <c r="R57" s="73" t="s">
        <v>84</v>
      </c>
      <c r="S57" s="73" t="s">
        <v>84</v>
      </c>
      <c r="T57" s="73" t="s">
        <v>85</v>
      </c>
      <c r="V57" s="293" t="s">
        <v>84</v>
      </c>
      <c r="W57" s="293" t="s">
        <v>84</v>
      </c>
      <c r="X57" s="293" t="s">
        <v>85</v>
      </c>
    </row>
    <row r="58" spans="1:24" x14ac:dyDescent="0.2">
      <c r="A58" s="66" t="s">
        <v>7</v>
      </c>
      <c r="B58">
        <v>5.43</v>
      </c>
      <c r="C58">
        <v>5.12</v>
      </c>
      <c r="D58" s="80" t="s">
        <v>115</v>
      </c>
      <c r="G58">
        <v>4.76</v>
      </c>
      <c r="H58">
        <v>4.4800000000000004</v>
      </c>
      <c r="I58" s="80" t="s">
        <v>115</v>
      </c>
      <c r="L58">
        <v>5.64</v>
      </c>
      <c r="M58">
        <v>5.21</v>
      </c>
      <c r="N58" s="74" t="s">
        <v>115</v>
      </c>
      <c r="Q58">
        <v>7.49</v>
      </c>
      <c r="R58">
        <v>7.54</v>
      </c>
      <c r="S58" s="74" t="s">
        <v>115</v>
      </c>
      <c r="V58" s="69">
        <f>AVERAGE(B58,G58,L58,Q58)</f>
        <v>5.83</v>
      </c>
      <c r="W58" s="69">
        <f>AVERAGE(C58,H58,M58,R58)</f>
        <v>5.5875000000000004</v>
      </c>
    </row>
    <row r="59" spans="1:24" x14ac:dyDescent="0.2">
      <c r="A59" s="11" t="s">
        <v>36</v>
      </c>
      <c r="B59">
        <v>3.44</v>
      </c>
      <c r="C59">
        <v>3.06</v>
      </c>
      <c r="D59" s="80" t="s">
        <v>115</v>
      </c>
      <c r="G59" s="69">
        <v>3</v>
      </c>
      <c r="H59">
        <v>2.69</v>
      </c>
      <c r="I59" s="80" t="s">
        <v>115</v>
      </c>
      <c r="L59">
        <v>3.18</v>
      </c>
      <c r="M59">
        <v>2.94</v>
      </c>
      <c r="N59" s="74" t="s">
        <v>115</v>
      </c>
      <c r="Q59">
        <v>3.56</v>
      </c>
      <c r="R59">
        <v>3.41</v>
      </c>
      <c r="S59" s="74" t="s">
        <v>115</v>
      </c>
      <c r="V59" s="69">
        <f>AVERAGE(B59,G59,L59,Q59)</f>
        <v>3.2949999999999999</v>
      </c>
      <c r="W59" s="69">
        <f>AVERAGE(C59,H59,M59,R59)</f>
        <v>3.0249999999999999</v>
      </c>
    </row>
    <row r="60" spans="1:24" x14ac:dyDescent="0.2">
      <c r="A60" s="11" t="s">
        <v>114</v>
      </c>
      <c r="B60" s="80" t="s">
        <v>136</v>
      </c>
      <c r="C60" s="124"/>
      <c r="D60" s="124"/>
      <c r="G60">
        <v>2.68</v>
      </c>
      <c r="H60">
        <v>2.29</v>
      </c>
      <c r="I60" s="80" t="s">
        <v>115</v>
      </c>
      <c r="L60" s="80" t="s">
        <v>136</v>
      </c>
      <c r="M60" s="124"/>
      <c r="N60" s="124"/>
      <c r="Q60">
        <v>2.74</v>
      </c>
      <c r="R60">
        <v>2.56</v>
      </c>
      <c r="S60" s="74" t="s">
        <v>115</v>
      </c>
      <c r="V60" s="69">
        <f>AVERAGE(G60,Q60)</f>
        <v>2.71</v>
      </c>
      <c r="W60" s="69">
        <f>AVERAGE(C60,H60,M60,R60)</f>
        <v>2.4249999999999998</v>
      </c>
    </row>
    <row r="61" spans="1:24" x14ac:dyDescent="0.2">
      <c r="A61" s="11" t="s">
        <v>72</v>
      </c>
      <c r="B61">
        <v>1.52</v>
      </c>
      <c r="C61">
        <v>1.28</v>
      </c>
      <c r="D61" s="80" t="s">
        <v>115</v>
      </c>
      <c r="G61">
        <v>1.69</v>
      </c>
      <c r="H61">
        <v>1.81</v>
      </c>
      <c r="I61" s="80" t="s">
        <v>115</v>
      </c>
      <c r="L61" s="69">
        <v>2</v>
      </c>
      <c r="M61">
        <v>1.42</v>
      </c>
      <c r="N61" s="74" t="s">
        <v>115</v>
      </c>
      <c r="Q61">
        <v>1.75</v>
      </c>
      <c r="R61">
        <v>1.71</v>
      </c>
      <c r="S61" s="74" t="s">
        <v>115</v>
      </c>
      <c r="V61" s="69">
        <f>AVERAGE(B61,G61,L61,Q61)</f>
        <v>1.74</v>
      </c>
      <c r="W61" s="69">
        <f>AVERAGE(C61,H61,M61)</f>
        <v>1.5033333333333332</v>
      </c>
    </row>
    <row r="62" spans="1:24" x14ac:dyDescent="0.2">
      <c r="A62" s="11" t="s">
        <v>57</v>
      </c>
      <c r="B62">
        <v>4.18</v>
      </c>
      <c r="C62">
        <v>3.72</v>
      </c>
      <c r="D62" s="80">
        <v>2.2200000000000002</v>
      </c>
      <c r="G62">
        <v>1.36</v>
      </c>
      <c r="H62">
        <v>0.96799999999999997</v>
      </c>
      <c r="I62" s="80" t="s">
        <v>115</v>
      </c>
      <c r="L62">
        <v>1.24</v>
      </c>
      <c r="M62">
        <v>0.98199999999999998</v>
      </c>
      <c r="N62" s="74" t="s">
        <v>115</v>
      </c>
      <c r="Q62">
        <v>1.32</v>
      </c>
      <c r="R62">
        <v>1.28</v>
      </c>
      <c r="S62" s="74" t="s">
        <v>115</v>
      </c>
      <c r="V62" s="69">
        <f t="shared" ref="V62:V67" si="3">AVERAGE(B62,G62,L62,Q62)</f>
        <v>2.0249999999999999</v>
      </c>
      <c r="W62" s="69">
        <f t="shared" ref="W62:W67" si="4">AVERAGE(C62,H62,M62,R62)</f>
        <v>1.7375000000000003</v>
      </c>
    </row>
    <row r="63" spans="1:24" x14ac:dyDescent="0.2">
      <c r="A63" s="11" t="s">
        <v>56</v>
      </c>
      <c r="B63">
        <v>1.25</v>
      </c>
      <c r="C63">
        <v>1.24</v>
      </c>
      <c r="D63" s="80" t="s">
        <v>115</v>
      </c>
      <c r="E63">
        <v>9.06</v>
      </c>
      <c r="G63">
        <v>0.76500000000000001</v>
      </c>
      <c r="H63">
        <v>0.59699999999999998</v>
      </c>
      <c r="I63" s="80" t="s">
        <v>115</v>
      </c>
      <c r="J63">
        <v>7.22</v>
      </c>
      <c r="L63">
        <v>1.23</v>
      </c>
      <c r="M63">
        <v>1.08</v>
      </c>
      <c r="N63" s="74" t="s">
        <v>115</v>
      </c>
      <c r="O63">
        <v>0.17699999999999999</v>
      </c>
      <c r="P63" t="s">
        <v>132</v>
      </c>
      <c r="Q63">
        <v>1.26</v>
      </c>
      <c r="R63">
        <v>1.1499999999999999</v>
      </c>
      <c r="S63" s="74" t="s">
        <v>115</v>
      </c>
      <c r="T63">
        <v>7.48</v>
      </c>
      <c r="V63" s="69">
        <f t="shared" si="3"/>
        <v>1.12625</v>
      </c>
      <c r="W63" s="69">
        <f t="shared" si="4"/>
        <v>1.01675</v>
      </c>
      <c r="X63" s="69">
        <f>AVERAGE(E63,J63,T63)</f>
        <v>7.9200000000000008</v>
      </c>
    </row>
    <row r="64" spans="1:24" x14ac:dyDescent="0.2">
      <c r="A64" s="11" t="s">
        <v>60</v>
      </c>
      <c r="B64">
        <v>2.94</v>
      </c>
      <c r="C64">
        <v>2.23</v>
      </c>
      <c r="D64" s="80">
        <v>0.99</v>
      </c>
      <c r="G64" s="69">
        <v>1.2</v>
      </c>
      <c r="H64">
        <v>0.98199999999999998</v>
      </c>
      <c r="I64" s="80" t="s">
        <v>115</v>
      </c>
      <c r="L64">
        <v>1.26</v>
      </c>
      <c r="M64">
        <v>1.1100000000000001</v>
      </c>
      <c r="N64" s="74" t="s">
        <v>115</v>
      </c>
      <c r="Q64">
        <v>1.36</v>
      </c>
      <c r="R64">
        <v>1.34</v>
      </c>
      <c r="S64" s="74" t="s">
        <v>115</v>
      </c>
      <c r="V64" s="69">
        <f t="shared" si="3"/>
        <v>1.69</v>
      </c>
      <c r="W64" s="69">
        <f t="shared" si="4"/>
        <v>1.4155</v>
      </c>
    </row>
    <row r="65" spans="1:24" x14ac:dyDescent="0.2">
      <c r="A65" s="11" t="s">
        <v>59</v>
      </c>
      <c r="B65">
        <v>1.26</v>
      </c>
      <c r="C65">
        <v>1.1200000000000001</v>
      </c>
      <c r="D65" s="80" t="s">
        <v>115</v>
      </c>
      <c r="E65">
        <v>6.51</v>
      </c>
      <c r="G65">
        <v>1.06</v>
      </c>
      <c r="H65">
        <v>0.71399999999999997</v>
      </c>
      <c r="I65" s="80" t="s">
        <v>115</v>
      </c>
      <c r="J65">
        <v>5.16</v>
      </c>
      <c r="L65">
        <v>1.24</v>
      </c>
      <c r="M65">
        <v>1.07</v>
      </c>
      <c r="N65" s="74" t="s">
        <v>115</v>
      </c>
      <c r="O65" s="71">
        <v>9.0999999999999998E-2</v>
      </c>
      <c r="P65" t="s">
        <v>132</v>
      </c>
      <c r="Q65">
        <v>1.18</v>
      </c>
      <c r="R65">
        <v>1.1499999999999999</v>
      </c>
      <c r="S65" s="74" t="s">
        <v>115</v>
      </c>
      <c r="T65">
        <v>4.51</v>
      </c>
      <c r="V65" s="69">
        <f t="shared" si="3"/>
        <v>1.1850000000000001</v>
      </c>
      <c r="W65" s="69">
        <f t="shared" si="4"/>
        <v>1.0135000000000001</v>
      </c>
      <c r="X65" s="69">
        <f>AVERAGE(E65,J65,T65)</f>
        <v>5.3933333333333335</v>
      </c>
    </row>
    <row r="66" spans="1:24" x14ac:dyDescent="0.2">
      <c r="A66" s="11" t="s">
        <v>63</v>
      </c>
      <c r="B66">
        <v>1.98</v>
      </c>
      <c r="C66">
        <v>2.5099999999999998</v>
      </c>
      <c r="D66" s="80">
        <v>1.1499999999999999</v>
      </c>
      <c r="G66" s="69">
        <v>1.2</v>
      </c>
      <c r="H66">
        <v>1.18</v>
      </c>
      <c r="I66" s="80" t="s">
        <v>115</v>
      </c>
      <c r="L66">
        <v>1.24</v>
      </c>
      <c r="M66">
        <v>1.1200000000000001</v>
      </c>
      <c r="N66" s="74" t="s">
        <v>115</v>
      </c>
      <c r="Q66">
        <v>1.42</v>
      </c>
      <c r="R66">
        <v>1.21</v>
      </c>
      <c r="S66" s="74" t="s">
        <v>115</v>
      </c>
      <c r="V66" s="69">
        <f t="shared" si="3"/>
        <v>1.46</v>
      </c>
      <c r="W66" s="69">
        <f t="shared" si="4"/>
        <v>1.5049999999999999</v>
      </c>
    </row>
    <row r="67" spans="1:24" x14ac:dyDescent="0.2">
      <c r="A67" s="11" t="s">
        <v>62</v>
      </c>
      <c r="B67">
        <v>1.26</v>
      </c>
      <c r="C67">
        <v>1.1499999999999999</v>
      </c>
      <c r="D67" s="80" t="s">
        <v>115</v>
      </c>
      <c r="E67">
        <v>6.41</v>
      </c>
      <c r="G67">
        <v>1.08</v>
      </c>
      <c r="H67">
        <v>0.67400000000000004</v>
      </c>
      <c r="I67" s="80" t="s">
        <v>115</v>
      </c>
      <c r="J67">
        <v>4.75</v>
      </c>
      <c r="L67">
        <v>1.29</v>
      </c>
      <c r="M67" s="69">
        <v>1.1000000000000001</v>
      </c>
      <c r="N67" s="74" t="s">
        <v>115</v>
      </c>
      <c r="O67" s="124" t="s">
        <v>98</v>
      </c>
      <c r="Q67">
        <v>1.34</v>
      </c>
      <c r="R67">
        <v>1.1499999999999999</v>
      </c>
      <c r="S67" s="74" t="s">
        <v>115</v>
      </c>
      <c r="T67">
        <v>4.01</v>
      </c>
      <c r="V67" s="69">
        <f t="shared" si="3"/>
        <v>1.2424999999999999</v>
      </c>
      <c r="W67" s="69">
        <f t="shared" si="4"/>
        <v>1.0185</v>
      </c>
      <c r="X67" s="69">
        <f>AVERAGE(E67,J67,T67)</f>
        <v>5.0566666666666666</v>
      </c>
    </row>
    <row r="68" spans="1:24" x14ac:dyDescent="0.2">
      <c r="A68" s="11"/>
      <c r="D68" s="80"/>
      <c r="I68" s="80"/>
      <c r="M68" s="69"/>
      <c r="N68" s="74"/>
      <c r="O68" s="161" t="s">
        <v>197</v>
      </c>
      <c r="S68" s="74"/>
      <c r="V68" s="69">
        <f>AVERAGE(V62:V67)</f>
        <v>1.4547916666666669</v>
      </c>
      <c r="W68" s="69">
        <f>AVERAGE(W62:W67)</f>
        <v>1.2844583333333335</v>
      </c>
      <c r="X68" s="69">
        <f>AVERAGE(X63:X67)</f>
        <v>6.123333333333334</v>
      </c>
    </row>
    <row r="69" spans="1:24" x14ac:dyDescent="0.2">
      <c r="A69" s="11"/>
      <c r="D69" s="80"/>
      <c r="I69" s="80"/>
      <c r="M69" s="69"/>
      <c r="N69" s="74"/>
      <c r="O69" s="124"/>
      <c r="S69" s="74"/>
      <c r="V69" s="69">
        <f>AVERAGE(V62,V64,V66)</f>
        <v>1.7249999999999999</v>
      </c>
      <c r="W69" s="69">
        <f>AVERAGE(W62,W64,W66)</f>
        <v>1.5526666666666669</v>
      </c>
      <c r="X69" s="297" t="s">
        <v>195</v>
      </c>
    </row>
    <row r="70" spans="1:24" x14ac:dyDescent="0.2">
      <c r="A70" s="11"/>
      <c r="D70" s="80"/>
      <c r="I70" s="80"/>
      <c r="M70" s="69"/>
      <c r="N70" s="74"/>
      <c r="O70" s="124"/>
      <c r="S70" s="74"/>
      <c r="V70" s="69">
        <f>AVERAGE(V63,V65,V67)</f>
        <v>1.1845833333333333</v>
      </c>
      <c r="W70" s="69">
        <f>AVERAGE(W63,W65,W67)</f>
        <v>1.0162500000000001</v>
      </c>
      <c r="X70" s="297" t="s">
        <v>196</v>
      </c>
    </row>
    <row r="73" spans="1:24" x14ac:dyDescent="0.2">
      <c r="B73" s="336">
        <v>39504</v>
      </c>
      <c r="C73" s="338"/>
      <c r="D73" s="338"/>
      <c r="E73" s="338"/>
      <c r="G73" s="336">
        <v>39569</v>
      </c>
      <c r="H73" s="338"/>
      <c r="I73" s="338"/>
      <c r="J73" s="338"/>
      <c r="L73" s="336">
        <v>39680</v>
      </c>
      <c r="M73" s="338"/>
      <c r="N73" s="338"/>
      <c r="O73" s="338"/>
      <c r="Q73" s="336">
        <v>39764</v>
      </c>
      <c r="R73" s="338"/>
      <c r="S73" s="338"/>
      <c r="T73" s="338"/>
      <c r="W73" s="161" t="s">
        <v>188</v>
      </c>
    </row>
    <row r="74" spans="1:24" x14ac:dyDescent="0.2">
      <c r="B74" s="73" t="s">
        <v>81</v>
      </c>
      <c r="C74" s="73" t="s">
        <v>82</v>
      </c>
      <c r="D74" s="73" t="s">
        <v>86</v>
      </c>
      <c r="E74" s="73" t="s">
        <v>83</v>
      </c>
      <c r="G74" s="73" t="s">
        <v>81</v>
      </c>
      <c r="H74" s="73" t="s">
        <v>82</v>
      </c>
      <c r="I74" s="73" t="s">
        <v>86</v>
      </c>
      <c r="J74" s="73" t="s">
        <v>83</v>
      </c>
      <c r="L74" s="73" t="s">
        <v>81</v>
      </c>
      <c r="M74" s="73" t="s">
        <v>82</v>
      </c>
      <c r="N74" s="73" t="s">
        <v>86</v>
      </c>
      <c r="O74" s="73" t="s">
        <v>83</v>
      </c>
      <c r="Q74" s="73" t="s">
        <v>81</v>
      </c>
      <c r="R74" s="73" t="s">
        <v>82</v>
      </c>
      <c r="S74" s="73" t="s">
        <v>86</v>
      </c>
      <c r="T74" s="73" t="s">
        <v>83</v>
      </c>
      <c r="V74" s="293" t="s">
        <v>81</v>
      </c>
      <c r="W74" s="293" t="s">
        <v>82</v>
      </c>
      <c r="X74" s="293" t="s">
        <v>83</v>
      </c>
    </row>
    <row r="75" spans="1:24" x14ac:dyDescent="0.2">
      <c r="B75" s="73" t="s">
        <v>84</v>
      </c>
      <c r="C75" s="73" t="s">
        <v>84</v>
      </c>
      <c r="D75" s="73" t="s">
        <v>84</v>
      </c>
      <c r="E75" s="73" t="s">
        <v>85</v>
      </c>
      <c r="G75" s="73" t="s">
        <v>84</v>
      </c>
      <c r="H75" s="73" t="s">
        <v>84</v>
      </c>
      <c r="I75" s="73" t="s">
        <v>84</v>
      </c>
      <c r="J75" s="73" t="s">
        <v>85</v>
      </c>
      <c r="L75" s="73" t="s">
        <v>84</v>
      </c>
      <c r="M75" s="73" t="s">
        <v>84</v>
      </c>
      <c r="N75" s="73" t="s">
        <v>84</v>
      </c>
      <c r="O75" s="73" t="s">
        <v>85</v>
      </c>
      <c r="V75" s="293" t="s">
        <v>84</v>
      </c>
      <c r="W75" s="293" t="s">
        <v>84</v>
      </c>
      <c r="X75" s="293" t="s">
        <v>85</v>
      </c>
    </row>
    <row r="76" spans="1:24" x14ac:dyDescent="0.2">
      <c r="A76" s="66" t="s">
        <v>7</v>
      </c>
      <c r="B76">
        <v>5.51</v>
      </c>
      <c r="C76">
        <v>5.39</v>
      </c>
      <c r="D76" s="80">
        <v>0.86099999999999999</v>
      </c>
      <c r="G76" s="69">
        <v>5.0999999999999996</v>
      </c>
      <c r="H76">
        <v>5.0599999999999996</v>
      </c>
      <c r="I76" s="80" t="s">
        <v>115</v>
      </c>
      <c r="L76" s="69">
        <v>5.4</v>
      </c>
      <c r="M76">
        <v>5.08</v>
      </c>
      <c r="N76" s="80">
        <v>1.05</v>
      </c>
      <c r="Q76">
        <v>6.02</v>
      </c>
      <c r="R76">
        <v>5.85</v>
      </c>
      <c r="S76" s="80" t="s">
        <v>115</v>
      </c>
      <c r="V76" s="69">
        <f>AVERAGE(B76,G76,L76,Q76)</f>
        <v>5.5074999999999994</v>
      </c>
      <c r="W76" s="69">
        <f>AVERAGE(C76,H76,M76,R76)</f>
        <v>5.3449999999999998</v>
      </c>
    </row>
    <row r="77" spans="1:24" x14ac:dyDescent="0.2">
      <c r="A77" s="11" t="s">
        <v>36</v>
      </c>
      <c r="B77" s="69">
        <v>3.4</v>
      </c>
      <c r="C77">
        <v>3.14</v>
      </c>
      <c r="D77" s="80" t="s">
        <v>115</v>
      </c>
      <c r="G77">
        <v>3.26</v>
      </c>
      <c r="H77">
        <v>2.98</v>
      </c>
      <c r="I77" s="80" t="s">
        <v>115</v>
      </c>
      <c r="L77">
        <v>4.21</v>
      </c>
      <c r="M77">
        <v>3.82</v>
      </c>
      <c r="N77" s="80">
        <v>0.98699999999999999</v>
      </c>
      <c r="Q77">
        <v>3.17</v>
      </c>
      <c r="R77">
        <v>3.03</v>
      </c>
      <c r="S77" s="80" t="s">
        <v>115</v>
      </c>
      <c r="V77" s="69">
        <f>AVERAGE(B77,G77,L77,Q77)</f>
        <v>3.5100000000000002</v>
      </c>
      <c r="W77" s="69">
        <f>AVERAGE(C77,H77,M77,R77)</f>
        <v>3.2424999999999997</v>
      </c>
    </row>
    <row r="78" spans="1:24" x14ac:dyDescent="0.2">
      <c r="A78" s="11" t="s">
        <v>114</v>
      </c>
      <c r="B78">
        <v>2.78</v>
      </c>
      <c r="C78" s="69">
        <v>2.6</v>
      </c>
      <c r="D78">
        <v>0.94299999999999995</v>
      </c>
      <c r="G78">
        <v>2.84</v>
      </c>
      <c r="H78">
        <v>2.4700000000000002</v>
      </c>
      <c r="I78" s="80" t="s">
        <v>115</v>
      </c>
      <c r="L78" s="80" t="s">
        <v>136</v>
      </c>
      <c r="M78" s="124"/>
      <c r="N78" s="124"/>
      <c r="V78" s="69">
        <f>AVERAGE(B78,G78)</f>
        <v>2.8099999999999996</v>
      </c>
      <c r="W78" s="69">
        <f>AVERAGE(C78,H78)</f>
        <v>2.5350000000000001</v>
      </c>
    </row>
    <row r="79" spans="1:24" x14ac:dyDescent="0.2">
      <c r="A79" s="11" t="s">
        <v>72</v>
      </c>
      <c r="B79">
        <v>1.78</v>
      </c>
      <c r="C79" s="69">
        <v>1.7</v>
      </c>
      <c r="D79" s="80" t="s">
        <v>115</v>
      </c>
      <c r="G79">
        <v>1.54</v>
      </c>
      <c r="H79" s="338" t="s">
        <v>134</v>
      </c>
      <c r="I79" s="338"/>
      <c r="L79">
        <v>2.06</v>
      </c>
      <c r="M79">
        <v>2.16</v>
      </c>
      <c r="N79" s="80" t="s">
        <v>115</v>
      </c>
      <c r="Q79">
        <v>1.43</v>
      </c>
      <c r="R79">
        <v>1.38</v>
      </c>
      <c r="S79" s="80" t="s">
        <v>115</v>
      </c>
      <c r="V79" s="69">
        <f t="shared" ref="V79:V85" si="5">AVERAGE(B79,G79,L79,Q79)</f>
        <v>1.7025000000000001</v>
      </c>
      <c r="W79" s="69">
        <f>AVERAGE(C79,G79,M79,R79)</f>
        <v>1.6950000000000001</v>
      </c>
    </row>
    <row r="80" spans="1:24" x14ac:dyDescent="0.2">
      <c r="A80" s="11" t="s">
        <v>57</v>
      </c>
      <c r="B80">
        <v>2.06</v>
      </c>
      <c r="C80">
        <v>1.26</v>
      </c>
      <c r="D80" s="80">
        <v>0.97599999999999998</v>
      </c>
      <c r="G80">
        <v>0.97899999999999998</v>
      </c>
      <c r="H80">
        <v>0.95299999999999996</v>
      </c>
      <c r="I80" s="80" t="s">
        <v>115</v>
      </c>
      <c r="L80">
        <v>1.49</v>
      </c>
      <c r="M80">
        <v>1.1299999999999999</v>
      </c>
      <c r="N80" s="80" t="s">
        <v>115</v>
      </c>
      <c r="Q80">
        <v>1.35</v>
      </c>
      <c r="R80">
        <v>1.24</v>
      </c>
      <c r="S80" s="80" t="s">
        <v>115</v>
      </c>
      <c r="V80" s="69">
        <f t="shared" si="5"/>
        <v>1.4697499999999999</v>
      </c>
      <c r="W80" s="69">
        <f t="shared" ref="W80:W85" si="6">AVERAGE(C80,H80,M80,R80)</f>
        <v>1.14575</v>
      </c>
    </row>
    <row r="81" spans="1:24" x14ac:dyDescent="0.2">
      <c r="A81" s="11" t="s">
        <v>56</v>
      </c>
      <c r="B81">
        <v>1.26</v>
      </c>
      <c r="C81">
        <v>1.1399999999999999</v>
      </c>
      <c r="D81" s="80" t="s">
        <v>115</v>
      </c>
      <c r="E81" s="69">
        <v>6.5</v>
      </c>
      <c r="F81" t="s">
        <v>132</v>
      </c>
      <c r="G81">
        <v>1.01</v>
      </c>
      <c r="H81">
        <v>0.92400000000000004</v>
      </c>
      <c r="I81" s="80" t="s">
        <v>115</v>
      </c>
      <c r="J81" s="80" t="s">
        <v>134</v>
      </c>
      <c r="L81">
        <v>1.64</v>
      </c>
      <c r="M81">
        <v>1.1200000000000001</v>
      </c>
      <c r="N81" s="80" t="s">
        <v>115</v>
      </c>
      <c r="O81">
        <v>8.31</v>
      </c>
      <c r="Q81">
        <v>1.36</v>
      </c>
      <c r="R81">
        <v>1.28</v>
      </c>
      <c r="S81" s="80" t="s">
        <v>115</v>
      </c>
      <c r="T81">
        <v>8.43</v>
      </c>
      <c r="V81" s="69">
        <f t="shared" si="5"/>
        <v>1.3175000000000001</v>
      </c>
      <c r="W81" s="69">
        <f t="shared" si="6"/>
        <v>1.1160000000000001</v>
      </c>
      <c r="X81" s="69">
        <f>AVERAGE(O81,T81)</f>
        <v>8.370000000000001</v>
      </c>
    </row>
    <row r="82" spans="1:24" x14ac:dyDescent="0.2">
      <c r="A82" s="11" t="s">
        <v>60</v>
      </c>
      <c r="B82">
        <v>1.58</v>
      </c>
      <c r="C82">
        <v>1.26</v>
      </c>
      <c r="D82" s="80">
        <v>0.92100000000000004</v>
      </c>
      <c r="G82">
        <v>1.1200000000000001</v>
      </c>
      <c r="H82">
        <v>1.04</v>
      </c>
      <c r="I82" s="80" t="s">
        <v>115</v>
      </c>
      <c r="L82">
        <v>1.31</v>
      </c>
      <c r="M82">
        <v>1.1599999999999999</v>
      </c>
      <c r="N82" s="80" t="s">
        <v>115</v>
      </c>
      <c r="Q82">
        <v>1.33</v>
      </c>
      <c r="R82">
        <v>1.28</v>
      </c>
      <c r="S82" s="80" t="s">
        <v>115</v>
      </c>
      <c r="V82" s="69">
        <f t="shared" si="5"/>
        <v>1.335</v>
      </c>
      <c r="W82" s="69">
        <f t="shared" si="6"/>
        <v>1.1850000000000001</v>
      </c>
    </row>
    <row r="83" spans="1:24" x14ac:dyDescent="0.2">
      <c r="A83" s="11" t="s">
        <v>59</v>
      </c>
      <c r="B83">
        <v>1.38</v>
      </c>
      <c r="C83">
        <v>1.26</v>
      </c>
      <c r="D83" s="80">
        <v>1.02</v>
      </c>
      <c r="E83">
        <v>3.77</v>
      </c>
      <c r="F83" t="s">
        <v>132</v>
      </c>
      <c r="G83">
        <v>1.1299999999999999</v>
      </c>
      <c r="H83">
        <v>1.01</v>
      </c>
      <c r="I83" s="80" t="s">
        <v>115</v>
      </c>
      <c r="J83" s="80" t="s">
        <v>134</v>
      </c>
      <c r="L83">
        <v>1.32</v>
      </c>
      <c r="M83">
        <v>1.1599999999999999</v>
      </c>
      <c r="N83" s="80" t="s">
        <v>115</v>
      </c>
      <c r="O83">
        <v>3.06</v>
      </c>
      <c r="Q83">
        <v>1.28</v>
      </c>
      <c r="R83">
        <v>1.25</v>
      </c>
      <c r="S83" s="80" t="s">
        <v>115</v>
      </c>
      <c r="T83">
        <v>4.22</v>
      </c>
      <c r="V83" s="69">
        <f t="shared" si="5"/>
        <v>1.2775000000000001</v>
      </c>
      <c r="W83" s="69">
        <f t="shared" si="6"/>
        <v>1.17</v>
      </c>
      <c r="X83" s="69">
        <f>AVERAGE(O83,T83)</f>
        <v>3.6399999999999997</v>
      </c>
    </row>
    <row r="84" spans="1:24" x14ac:dyDescent="0.2">
      <c r="A84" s="11" t="s">
        <v>63</v>
      </c>
      <c r="B84">
        <v>1.52</v>
      </c>
      <c r="C84">
        <v>1.26</v>
      </c>
      <c r="D84" s="80">
        <v>0.96799999999999997</v>
      </c>
      <c r="G84">
        <v>1.1399999999999999</v>
      </c>
      <c r="H84">
        <v>1.08</v>
      </c>
      <c r="I84" s="80" t="s">
        <v>115</v>
      </c>
      <c r="L84">
        <v>1.24</v>
      </c>
      <c r="M84" s="69">
        <v>1.1399999999999999</v>
      </c>
      <c r="N84" s="80" t="s">
        <v>115</v>
      </c>
      <c r="Q84">
        <v>1.23</v>
      </c>
      <c r="R84">
        <v>1.29</v>
      </c>
      <c r="S84" s="80" t="s">
        <v>115</v>
      </c>
      <c r="V84" s="69">
        <f t="shared" si="5"/>
        <v>1.2825000000000002</v>
      </c>
      <c r="W84" s="69">
        <f t="shared" si="6"/>
        <v>1.1924999999999999</v>
      </c>
    </row>
    <row r="85" spans="1:24" x14ac:dyDescent="0.2">
      <c r="A85" s="11" t="s">
        <v>62</v>
      </c>
      <c r="B85">
        <v>1.25</v>
      </c>
      <c r="C85" s="69">
        <v>1.2</v>
      </c>
      <c r="D85" s="80">
        <v>1.04</v>
      </c>
      <c r="E85">
        <v>3.86</v>
      </c>
      <c r="F85" s="69" t="s">
        <v>132</v>
      </c>
      <c r="G85">
        <v>1.1599999999999999</v>
      </c>
      <c r="H85">
        <v>1.03</v>
      </c>
      <c r="I85" s="80" t="s">
        <v>115</v>
      </c>
      <c r="J85" s="80" t="s">
        <v>134</v>
      </c>
      <c r="L85">
        <v>1.36</v>
      </c>
      <c r="M85" s="69">
        <v>1.2</v>
      </c>
      <c r="N85" s="80" t="s">
        <v>115</v>
      </c>
      <c r="O85">
        <v>3.22</v>
      </c>
      <c r="Q85" s="69">
        <v>1.5</v>
      </c>
      <c r="R85">
        <v>1.23</v>
      </c>
      <c r="S85" s="80" t="s">
        <v>115</v>
      </c>
      <c r="T85">
        <v>5.08</v>
      </c>
      <c r="V85" s="69">
        <f t="shared" si="5"/>
        <v>1.3175000000000001</v>
      </c>
      <c r="W85" s="69">
        <f t="shared" si="6"/>
        <v>1.165</v>
      </c>
      <c r="X85" s="69">
        <f>AVERAGE(O85,T85)</f>
        <v>4.1500000000000004</v>
      </c>
    </row>
    <row r="86" spans="1:24" x14ac:dyDescent="0.2">
      <c r="E86" t="s">
        <v>169</v>
      </c>
      <c r="S86" s="80"/>
      <c r="V86" s="69">
        <f>AVERAGE(V80:V85)</f>
        <v>1.3332916666666665</v>
      </c>
      <c r="W86" s="69">
        <f>AVERAGE(W80:W85)</f>
        <v>1.1623749999999999</v>
      </c>
      <c r="X86" s="69">
        <f>AVERAGE(X81:X85)</f>
        <v>5.3866666666666676</v>
      </c>
    </row>
    <row r="87" spans="1:24" x14ac:dyDescent="0.2">
      <c r="V87" s="69">
        <f>AVERAGE(V80,V82,V84)</f>
        <v>1.3624166666666666</v>
      </c>
      <c r="W87" s="69">
        <f>AVERAGE(W80,W82,W84)</f>
        <v>1.1744166666666667</v>
      </c>
      <c r="X87" s="297" t="s">
        <v>195</v>
      </c>
    </row>
    <row r="88" spans="1:24" x14ac:dyDescent="0.2">
      <c r="V88" s="69">
        <f>AVERAGE(V81,V83,V85)</f>
        <v>1.3041666666666669</v>
      </c>
      <c r="W88" s="69">
        <f>AVERAGE(W81,W83,W85)</f>
        <v>1.1503333333333334</v>
      </c>
      <c r="X88" s="297" t="s">
        <v>196</v>
      </c>
    </row>
    <row r="89" spans="1:24" x14ac:dyDescent="0.2">
      <c r="V89" s="69"/>
      <c r="W89" s="69"/>
      <c r="X89" s="297"/>
    </row>
    <row r="90" spans="1:24" x14ac:dyDescent="0.2">
      <c r="V90" s="69"/>
      <c r="W90" s="69"/>
      <c r="X90" s="297"/>
    </row>
    <row r="91" spans="1:24" x14ac:dyDescent="0.2">
      <c r="B91" s="336">
        <v>39862</v>
      </c>
      <c r="C91" s="338"/>
      <c r="D91" s="338"/>
      <c r="E91" s="338"/>
      <c r="G91" s="336">
        <v>39966</v>
      </c>
      <c r="H91" s="338"/>
      <c r="I91" s="338"/>
      <c r="J91" s="338"/>
      <c r="L91" s="336">
        <v>40030</v>
      </c>
      <c r="M91" s="338"/>
      <c r="N91" s="338"/>
      <c r="O91" s="338"/>
      <c r="Q91" s="336">
        <v>40156</v>
      </c>
      <c r="R91" s="338"/>
      <c r="S91" s="338"/>
      <c r="T91" s="338"/>
      <c r="W91" s="161" t="s">
        <v>190</v>
      </c>
    </row>
    <row r="92" spans="1:24" x14ac:dyDescent="0.2">
      <c r="B92" s="73" t="s">
        <v>81</v>
      </c>
      <c r="C92" s="73" t="s">
        <v>82</v>
      </c>
      <c r="D92" s="73" t="s">
        <v>86</v>
      </c>
      <c r="E92" s="73" t="s">
        <v>83</v>
      </c>
      <c r="G92" s="73" t="s">
        <v>81</v>
      </c>
      <c r="H92" s="73" t="s">
        <v>82</v>
      </c>
      <c r="I92" s="73" t="s">
        <v>86</v>
      </c>
      <c r="J92" s="73" t="s">
        <v>83</v>
      </c>
      <c r="L92" s="73" t="s">
        <v>81</v>
      </c>
      <c r="M92" s="73" t="s">
        <v>82</v>
      </c>
      <c r="N92" s="73" t="s">
        <v>86</v>
      </c>
      <c r="O92" s="73" t="s">
        <v>83</v>
      </c>
      <c r="Q92" s="73" t="s">
        <v>81</v>
      </c>
      <c r="R92" s="73" t="s">
        <v>82</v>
      </c>
      <c r="S92" s="73" t="s">
        <v>86</v>
      </c>
      <c r="T92" s="73" t="s">
        <v>83</v>
      </c>
      <c r="V92" s="293" t="s">
        <v>81</v>
      </c>
      <c r="W92" s="293" t="s">
        <v>82</v>
      </c>
      <c r="X92" s="293" t="s">
        <v>83</v>
      </c>
    </row>
    <row r="93" spans="1:24" x14ac:dyDescent="0.2">
      <c r="B93" s="73" t="s">
        <v>84</v>
      </c>
      <c r="C93" s="73" t="s">
        <v>84</v>
      </c>
      <c r="D93" s="73" t="s">
        <v>84</v>
      </c>
      <c r="E93" s="73" t="s">
        <v>85</v>
      </c>
      <c r="G93" s="73" t="s">
        <v>84</v>
      </c>
      <c r="H93" s="73" t="s">
        <v>84</v>
      </c>
      <c r="I93" s="73" t="s">
        <v>84</v>
      </c>
      <c r="J93" s="73" t="s">
        <v>85</v>
      </c>
      <c r="L93" s="73" t="s">
        <v>84</v>
      </c>
      <c r="M93" s="73" t="s">
        <v>84</v>
      </c>
      <c r="N93" s="73" t="s">
        <v>84</v>
      </c>
      <c r="O93" s="73" t="s">
        <v>85</v>
      </c>
      <c r="Q93" s="73" t="s">
        <v>84</v>
      </c>
      <c r="R93" s="73" t="s">
        <v>84</v>
      </c>
      <c r="S93" s="73" t="s">
        <v>84</v>
      </c>
      <c r="T93" s="73" t="s">
        <v>85</v>
      </c>
      <c r="V93" s="293" t="s">
        <v>84</v>
      </c>
      <c r="W93" s="293" t="s">
        <v>84</v>
      </c>
      <c r="X93" s="293" t="s">
        <v>85</v>
      </c>
    </row>
    <row r="94" spans="1:24" x14ac:dyDescent="0.2">
      <c r="A94" s="66" t="s">
        <v>7</v>
      </c>
      <c r="B94" s="69">
        <v>6.78</v>
      </c>
      <c r="C94" s="69">
        <v>6.6</v>
      </c>
      <c r="D94" s="80" t="s">
        <v>115</v>
      </c>
      <c r="G94" s="69">
        <v>4.6399999999999997</v>
      </c>
      <c r="H94" s="69">
        <v>3.66</v>
      </c>
      <c r="I94" s="80" t="s">
        <v>115</v>
      </c>
      <c r="L94" s="69">
        <v>4.78</v>
      </c>
      <c r="M94" s="69">
        <v>4.3</v>
      </c>
      <c r="N94" s="80" t="s">
        <v>115</v>
      </c>
      <c r="Q94" s="69">
        <v>5.96</v>
      </c>
      <c r="R94" s="69">
        <v>5.6</v>
      </c>
      <c r="S94" s="80">
        <v>0.81699999999999995</v>
      </c>
      <c r="V94" s="69">
        <f>AVERAGE(B94,G94,L94,Q94)</f>
        <v>5.54</v>
      </c>
      <c r="W94" s="69">
        <f>AVERAGE(C94,H94,M94,R94)</f>
        <v>5.0399999999999991</v>
      </c>
    </row>
    <row r="95" spans="1:24" x14ac:dyDescent="0.2">
      <c r="A95" s="11" t="s">
        <v>36</v>
      </c>
      <c r="B95" s="69">
        <v>3.08</v>
      </c>
      <c r="C95" s="69">
        <v>2.86</v>
      </c>
      <c r="D95" s="80" t="s">
        <v>115</v>
      </c>
      <c r="G95" s="69">
        <v>2.6</v>
      </c>
      <c r="H95" s="69">
        <v>2.15</v>
      </c>
      <c r="I95" s="80" t="s">
        <v>115</v>
      </c>
      <c r="L95" s="69">
        <v>2.99</v>
      </c>
      <c r="M95" s="69">
        <v>2.76</v>
      </c>
      <c r="N95" s="80" t="s">
        <v>115</v>
      </c>
      <c r="Q95">
        <v>3.46</v>
      </c>
      <c r="R95" s="69">
        <v>3.1</v>
      </c>
      <c r="S95" s="80" t="s">
        <v>115</v>
      </c>
      <c r="V95" s="69">
        <f t="shared" ref="V95:V102" si="7">AVERAGE(B95,G95,L95,Q95)</f>
        <v>3.0324999999999998</v>
      </c>
      <c r="W95" s="69">
        <f t="shared" ref="W95:W102" si="8">AVERAGE(C95,H95,M95,R95)</f>
        <v>2.7174999999999998</v>
      </c>
    </row>
    <row r="96" spans="1:24" x14ac:dyDescent="0.2">
      <c r="A96" s="11" t="s">
        <v>72</v>
      </c>
      <c r="B96" s="69">
        <v>1.94</v>
      </c>
      <c r="C96" s="69">
        <v>1.96</v>
      </c>
      <c r="D96" s="80" t="s">
        <v>115</v>
      </c>
      <c r="G96" s="69">
        <v>1.82</v>
      </c>
      <c r="H96" s="69">
        <v>1.78</v>
      </c>
      <c r="I96" s="80" t="s">
        <v>115</v>
      </c>
      <c r="L96" s="69">
        <v>2.2400000000000002</v>
      </c>
      <c r="M96" s="69">
        <v>2.06</v>
      </c>
      <c r="N96" s="80" t="s">
        <v>115</v>
      </c>
      <c r="Q96" s="69">
        <v>2.1</v>
      </c>
      <c r="R96" s="69">
        <v>1.94</v>
      </c>
      <c r="S96" s="80" t="s">
        <v>115</v>
      </c>
      <c r="V96" s="69">
        <f t="shared" si="7"/>
        <v>2.0249999999999999</v>
      </c>
      <c r="W96" s="69">
        <f t="shared" si="8"/>
        <v>1.9350000000000001</v>
      </c>
    </row>
    <row r="97" spans="1:24" x14ac:dyDescent="0.2">
      <c r="A97" s="11" t="s">
        <v>57</v>
      </c>
      <c r="B97" s="69">
        <v>1.1599999999999999</v>
      </c>
      <c r="C97" s="69">
        <v>1.04</v>
      </c>
      <c r="D97" s="80">
        <v>0.81799999999999995</v>
      </c>
      <c r="G97" s="75">
        <v>0.98199999999999998</v>
      </c>
      <c r="H97" s="75">
        <v>0.81</v>
      </c>
      <c r="I97" s="80" t="s">
        <v>115</v>
      </c>
      <c r="L97" s="69">
        <v>1.18</v>
      </c>
      <c r="M97" s="80">
        <v>0.94199999999999995</v>
      </c>
      <c r="N97" s="80" t="s">
        <v>115</v>
      </c>
      <c r="Q97" s="69">
        <v>1</v>
      </c>
      <c r="R97" s="75">
        <v>0.97599999999999998</v>
      </c>
      <c r="S97" s="80">
        <v>0.81100000000000005</v>
      </c>
      <c r="V97" s="69">
        <f t="shared" si="7"/>
        <v>1.0805</v>
      </c>
      <c r="W97" s="69">
        <f t="shared" si="8"/>
        <v>0.94199999999999995</v>
      </c>
    </row>
    <row r="98" spans="1:24" x14ac:dyDescent="0.2">
      <c r="A98" s="11" t="s">
        <v>56</v>
      </c>
      <c r="B98" s="69">
        <v>1.1599999999999999</v>
      </c>
      <c r="C98" s="69">
        <v>1.02</v>
      </c>
      <c r="D98" s="80" t="s">
        <v>115</v>
      </c>
      <c r="E98" s="69">
        <v>7.34</v>
      </c>
      <c r="G98" s="75">
        <v>0.73499999999999999</v>
      </c>
      <c r="H98" s="75">
        <v>0.49099999999999999</v>
      </c>
      <c r="I98" s="80" t="s">
        <v>115</v>
      </c>
      <c r="J98" s="69">
        <v>8.66</v>
      </c>
      <c r="L98" s="69">
        <v>1.08</v>
      </c>
      <c r="M98" s="80">
        <v>0.996</v>
      </c>
      <c r="N98" s="80" t="s">
        <v>115</v>
      </c>
      <c r="O98" s="69">
        <v>6.34</v>
      </c>
      <c r="Q98" s="69">
        <v>1</v>
      </c>
      <c r="R98" s="75">
        <v>0.94599999999999995</v>
      </c>
      <c r="S98" s="75">
        <v>0.8</v>
      </c>
      <c r="T98" s="69">
        <v>6.21</v>
      </c>
      <c r="V98" s="69">
        <f t="shared" si="7"/>
        <v>0.99375000000000002</v>
      </c>
      <c r="W98" s="69">
        <f t="shared" si="8"/>
        <v>0.86325000000000007</v>
      </c>
      <c r="X98" s="69">
        <f>AVERAGE(E98,J98,O98,T98)</f>
        <v>7.1375000000000002</v>
      </c>
    </row>
    <row r="99" spans="1:24" x14ac:dyDescent="0.2">
      <c r="A99" s="11" t="s">
        <v>60</v>
      </c>
      <c r="B99" s="69">
        <v>1.63</v>
      </c>
      <c r="C99" s="69">
        <v>1.2</v>
      </c>
      <c r="D99" s="80">
        <v>0.82099999999999995</v>
      </c>
      <c r="G99" s="69">
        <v>1.08</v>
      </c>
      <c r="H99" s="75">
        <v>0.88600000000000001</v>
      </c>
      <c r="I99" s="80" t="s">
        <v>115</v>
      </c>
      <c r="L99" s="69">
        <v>1.1399999999999999</v>
      </c>
      <c r="M99" s="69">
        <v>1.04</v>
      </c>
      <c r="N99" s="80">
        <v>0.82099999999999995</v>
      </c>
      <c r="Q99" s="69">
        <v>1.1499999999999999</v>
      </c>
      <c r="R99" s="69">
        <v>1.04</v>
      </c>
      <c r="S99" s="80">
        <v>0.90100000000000002</v>
      </c>
      <c r="V99" s="69">
        <f t="shared" si="7"/>
        <v>1.25</v>
      </c>
      <c r="W99" s="69">
        <f t="shared" si="8"/>
        <v>1.0415000000000001</v>
      </c>
    </row>
    <row r="100" spans="1:24" x14ac:dyDescent="0.2">
      <c r="A100" s="11" t="s">
        <v>59</v>
      </c>
      <c r="B100" s="69">
        <v>1.32</v>
      </c>
      <c r="C100" s="69">
        <v>1.1000000000000001</v>
      </c>
      <c r="D100" s="80" t="s">
        <v>115</v>
      </c>
      <c r="E100" s="69">
        <v>3.8</v>
      </c>
      <c r="G100" s="69">
        <v>1.01</v>
      </c>
      <c r="H100" s="75">
        <v>0.84599999999999997</v>
      </c>
      <c r="I100" s="80" t="s">
        <v>115</v>
      </c>
      <c r="J100" s="69">
        <v>4.2699999999999996</v>
      </c>
      <c r="L100" s="69">
        <v>1.28</v>
      </c>
      <c r="M100" s="80">
        <v>0.998</v>
      </c>
      <c r="N100" s="80" t="s">
        <v>115</v>
      </c>
      <c r="O100" s="69">
        <v>2.81</v>
      </c>
      <c r="Q100" s="69">
        <v>1.1000000000000001</v>
      </c>
      <c r="R100" s="75">
        <v>0.96</v>
      </c>
      <c r="S100" s="80" t="s">
        <v>115</v>
      </c>
      <c r="T100" s="69">
        <v>3.23</v>
      </c>
      <c r="V100" s="69">
        <f t="shared" si="7"/>
        <v>1.1775000000000002</v>
      </c>
      <c r="W100" s="69">
        <f t="shared" si="8"/>
        <v>0.97599999999999998</v>
      </c>
      <c r="X100" s="69">
        <f>AVERAGE(E100,J100,O100,T100)</f>
        <v>3.5275000000000003</v>
      </c>
    </row>
    <row r="101" spans="1:24" x14ac:dyDescent="0.2">
      <c r="A101" s="11" t="s">
        <v>63</v>
      </c>
      <c r="B101" s="69">
        <v>1.22</v>
      </c>
      <c r="C101" s="69">
        <v>1.1599999999999999</v>
      </c>
      <c r="D101" s="75">
        <v>0.88</v>
      </c>
      <c r="G101" s="75">
        <v>0.94</v>
      </c>
      <c r="H101" s="75">
        <v>0.89</v>
      </c>
      <c r="I101" s="80" t="s">
        <v>115</v>
      </c>
      <c r="L101" s="69">
        <v>1.22</v>
      </c>
      <c r="M101" s="80">
        <v>0.995</v>
      </c>
      <c r="N101" s="80" t="s">
        <v>115</v>
      </c>
      <c r="Q101" s="69">
        <v>1.07</v>
      </c>
      <c r="R101" s="69">
        <v>1.02</v>
      </c>
      <c r="S101" s="75">
        <v>0.85299999999999998</v>
      </c>
      <c r="V101" s="69">
        <f t="shared" si="7"/>
        <v>1.1125</v>
      </c>
      <c r="W101" s="69">
        <f t="shared" si="8"/>
        <v>1.0162499999999999</v>
      </c>
    </row>
    <row r="102" spans="1:24" x14ac:dyDescent="0.2">
      <c r="A102" s="11" t="s">
        <v>62</v>
      </c>
      <c r="B102" s="75">
        <v>0.85899999999999999</v>
      </c>
      <c r="C102" s="69">
        <v>1.06</v>
      </c>
      <c r="D102" s="80">
        <v>0.81299999999999994</v>
      </c>
      <c r="E102">
        <v>4.16</v>
      </c>
      <c r="G102" s="75">
        <v>0.73199999999999998</v>
      </c>
      <c r="H102" s="75">
        <v>0.52900000000000003</v>
      </c>
      <c r="I102" s="80" t="s">
        <v>115</v>
      </c>
      <c r="J102">
        <v>4.37</v>
      </c>
      <c r="L102" s="69">
        <v>1.2</v>
      </c>
      <c r="M102" s="80">
        <v>0.90200000000000002</v>
      </c>
      <c r="N102" s="80" t="s">
        <v>115</v>
      </c>
      <c r="O102" s="69">
        <v>3.86</v>
      </c>
      <c r="Q102" s="69">
        <v>1.1100000000000001</v>
      </c>
      <c r="R102" s="75">
        <v>0.98299999999999998</v>
      </c>
      <c r="S102" s="80">
        <v>0.82599999999999996</v>
      </c>
      <c r="T102">
        <v>4.45</v>
      </c>
      <c r="V102" s="69">
        <f t="shared" si="7"/>
        <v>0.97524999999999995</v>
      </c>
      <c r="W102" s="69">
        <f t="shared" si="8"/>
        <v>0.86850000000000005</v>
      </c>
      <c r="X102" s="69">
        <f>AVERAGE(E102,J102,O102,T102)</f>
        <v>4.21</v>
      </c>
    </row>
    <row r="103" spans="1:24" x14ac:dyDescent="0.2">
      <c r="A103" s="11"/>
      <c r="B103" s="75"/>
      <c r="C103" s="69"/>
      <c r="D103" s="80"/>
      <c r="G103" s="75"/>
      <c r="H103" s="75"/>
      <c r="I103" s="80"/>
      <c r="L103" s="69"/>
      <c r="M103" s="80"/>
      <c r="N103" s="80"/>
      <c r="O103" s="69"/>
      <c r="Q103" s="69"/>
      <c r="R103" s="75"/>
      <c r="S103" s="80"/>
      <c r="V103" s="69">
        <f>AVERAGE(V97:V102)</f>
        <v>1.0982499999999999</v>
      </c>
      <c r="W103" s="69">
        <f>AVERAGE(W97:W102)</f>
        <v>0.95125000000000004</v>
      </c>
      <c r="X103" s="69">
        <f>AVERAGE(X98:X102)</f>
        <v>4.958333333333333</v>
      </c>
    </row>
    <row r="104" spans="1:24" x14ac:dyDescent="0.2">
      <c r="A104" s="11"/>
      <c r="B104" s="75"/>
      <c r="C104" s="69"/>
      <c r="D104" s="80"/>
      <c r="G104" s="75"/>
      <c r="H104" s="75"/>
      <c r="I104" s="80"/>
      <c r="L104" s="69"/>
      <c r="M104" s="80"/>
      <c r="N104" s="80"/>
      <c r="O104" s="69"/>
      <c r="Q104" s="69"/>
      <c r="R104" s="75"/>
      <c r="S104" s="80"/>
      <c r="V104" s="69">
        <f>AVERAGE(V97,V99,V101)</f>
        <v>1.1476666666666666</v>
      </c>
      <c r="W104" s="69">
        <f>AVERAGE(W97,W99,W101)</f>
        <v>0.99991666666666656</v>
      </c>
      <c r="X104" s="297" t="s">
        <v>195</v>
      </c>
    </row>
    <row r="105" spans="1:24" x14ac:dyDescent="0.2">
      <c r="A105" s="11"/>
      <c r="B105" s="75"/>
      <c r="C105" s="69"/>
      <c r="D105" s="80"/>
      <c r="G105" s="75"/>
      <c r="H105" s="75"/>
      <c r="I105" s="80"/>
      <c r="L105" s="69"/>
      <c r="M105" s="80"/>
      <c r="N105" s="80"/>
      <c r="O105" s="69"/>
      <c r="Q105" s="69"/>
      <c r="R105" s="75"/>
      <c r="S105" s="80"/>
      <c r="V105" s="69">
        <f>AVERAGE(V98,V100,V102)</f>
        <v>1.0488333333333333</v>
      </c>
      <c r="W105" s="69">
        <f>AVERAGE(W98,W100,W102)</f>
        <v>0.90258333333333329</v>
      </c>
      <c r="X105" s="297" t="s">
        <v>196</v>
      </c>
    </row>
    <row r="108" spans="1:24" x14ac:dyDescent="0.2">
      <c r="B108" s="336">
        <v>40226</v>
      </c>
      <c r="C108" s="337"/>
      <c r="D108" s="337"/>
      <c r="E108" s="337"/>
      <c r="G108" s="336">
        <v>40317</v>
      </c>
      <c r="H108" s="337"/>
      <c r="I108" s="337"/>
      <c r="J108" s="337"/>
      <c r="L108" s="336">
        <v>40400</v>
      </c>
      <c r="M108" s="337"/>
      <c r="N108" s="337"/>
      <c r="O108" s="337"/>
      <c r="Q108" s="336">
        <v>40504</v>
      </c>
      <c r="R108" s="337"/>
      <c r="S108" s="337"/>
      <c r="T108" s="337"/>
      <c r="W108" s="161" t="s">
        <v>191</v>
      </c>
    </row>
    <row r="109" spans="1:24" x14ac:dyDescent="0.2">
      <c r="B109" s="73" t="s">
        <v>81</v>
      </c>
      <c r="C109" s="73" t="s">
        <v>82</v>
      </c>
      <c r="D109" s="73" t="s">
        <v>86</v>
      </c>
      <c r="E109" s="73" t="s">
        <v>83</v>
      </c>
      <c r="G109" s="73" t="s">
        <v>81</v>
      </c>
      <c r="H109" s="73" t="s">
        <v>82</v>
      </c>
      <c r="I109" s="73" t="s">
        <v>86</v>
      </c>
      <c r="J109" s="73" t="s">
        <v>83</v>
      </c>
      <c r="L109" t="s">
        <v>81</v>
      </c>
      <c r="M109" t="s">
        <v>82</v>
      </c>
      <c r="N109" t="s">
        <v>86</v>
      </c>
      <c r="O109" t="s">
        <v>83</v>
      </c>
      <c r="Q109" t="s">
        <v>81</v>
      </c>
      <c r="R109" t="s">
        <v>82</v>
      </c>
      <c r="S109" t="s">
        <v>86</v>
      </c>
      <c r="T109" t="s">
        <v>83</v>
      </c>
      <c r="V109" s="293" t="s">
        <v>81</v>
      </c>
      <c r="W109" s="293" t="s">
        <v>82</v>
      </c>
      <c r="X109" s="293" t="s">
        <v>83</v>
      </c>
    </row>
    <row r="110" spans="1:24" x14ac:dyDescent="0.2">
      <c r="B110" s="73" t="s">
        <v>84</v>
      </c>
      <c r="C110" s="73" t="s">
        <v>84</v>
      </c>
      <c r="D110" s="73" t="s">
        <v>84</v>
      </c>
      <c r="E110" s="73" t="s">
        <v>85</v>
      </c>
      <c r="G110" s="73" t="s">
        <v>84</v>
      </c>
      <c r="H110" s="73" t="s">
        <v>84</v>
      </c>
      <c r="I110" s="73" t="s">
        <v>84</v>
      </c>
      <c r="J110" s="73" t="s">
        <v>85</v>
      </c>
      <c r="L110" s="234" t="s">
        <v>84</v>
      </c>
      <c r="M110" s="234" t="s">
        <v>84</v>
      </c>
      <c r="N110" s="234" t="s">
        <v>84</v>
      </c>
      <c r="O110" s="234" t="s">
        <v>85</v>
      </c>
      <c r="P110" s="234"/>
      <c r="Q110" s="234" t="s">
        <v>84</v>
      </c>
      <c r="R110" s="234" t="s">
        <v>84</v>
      </c>
      <c r="S110" s="234" t="s">
        <v>84</v>
      </c>
      <c r="T110" s="234" t="s">
        <v>85</v>
      </c>
      <c r="V110" s="293" t="s">
        <v>84</v>
      </c>
      <c r="W110" s="293" t="s">
        <v>84</v>
      </c>
      <c r="X110" s="293" t="s">
        <v>85</v>
      </c>
    </row>
    <row r="111" spans="1:24" x14ac:dyDescent="0.2">
      <c r="A111" s="66" t="s">
        <v>7</v>
      </c>
      <c r="B111" s="69">
        <v>5.14</v>
      </c>
      <c r="C111" s="69">
        <v>4.62</v>
      </c>
      <c r="D111" s="80" t="s">
        <v>115</v>
      </c>
      <c r="G111">
        <v>5.03</v>
      </c>
      <c r="H111" s="69">
        <v>4.5999999999999996</v>
      </c>
      <c r="I111">
        <v>0.89200000000000002</v>
      </c>
      <c r="L111">
        <v>5.25</v>
      </c>
      <c r="M111">
        <v>4.62</v>
      </c>
      <c r="N111" s="80" t="s">
        <v>115</v>
      </c>
      <c r="Q111">
        <v>5.62</v>
      </c>
      <c r="R111">
        <v>5.24</v>
      </c>
      <c r="S111" s="80" t="s">
        <v>115</v>
      </c>
      <c r="V111" s="69">
        <f>AVERAGE(B111,G111,L111,Q111)</f>
        <v>5.26</v>
      </c>
      <c r="W111" s="69">
        <f>AVERAGE(C111,H111,M111,R111)</f>
        <v>4.7699999999999996</v>
      </c>
    </row>
    <row r="112" spans="1:24" x14ac:dyDescent="0.2">
      <c r="A112" s="11" t="s">
        <v>36</v>
      </c>
      <c r="B112" s="69">
        <v>2.39</v>
      </c>
      <c r="C112" s="69">
        <v>2.1800000000000002</v>
      </c>
      <c r="D112" s="80" t="s">
        <v>115</v>
      </c>
      <c r="G112" s="69">
        <v>3</v>
      </c>
      <c r="H112">
        <v>2.68</v>
      </c>
      <c r="I112">
        <v>0.96800000000000008</v>
      </c>
      <c r="L112">
        <v>2.66</v>
      </c>
      <c r="M112">
        <v>3.17</v>
      </c>
      <c r="N112" s="80" t="s">
        <v>115</v>
      </c>
      <c r="Q112">
        <v>3.32</v>
      </c>
      <c r="R112" s="69">
        <v>3.03</v>
      </c>
      <c r="S112" s="80" t="s">
        <v>115</v>
      </c>
      <c r="V112" s="69">
        <f>AVERAGE(B112,G112,L112,Q112)</f>
        <v>2.8425000000000002</v>
      </c>
      <c r="W112" s="69">
        <f>AVERAGE(C112,H112,M112,R112)</f>
        <v>2.7650000000000001</v>
      </c>
    </row>
    <row r="113" spans="1:24" x14ac:dyDescent="0.2">
      <c r="A113" s="11" t="s">
        <v>72</v>
      </c>
      <c r="B113" s="69">
        <v>1.79</v>
      </c>
      <c r="C113" s="69">
        <v>1.61</v>
      </c>
      <c r="D113" s="80" t="s">
        <v>115</v>
      </c>
      <c r="G113" s="69">
        <v>2.1</v>
      </c>
      <c r="H113">
        <v>1.92</v>
      </c>
      <c r="I113" s="80" t="s">
        <v>115</v>
      </c>
      <c r="L113">
        <v>2.5099999999999998</v>
      </c>
      <c r="M113">
        <v>2.4899999999999998</v>
      </c>
      <c r="N113" s="80" t="s">
        <v>115</v>
      </c>
      <c r="Q113">
        <v>1.94</v>
      </c>
      <c r="R113" s="69">
        <v>1.81</v>
      </c>
      <c r="S113" s="80" t="s">
        <v>115</v>
      </c>
      <c r="V113" s="69">
        <f t="shared" ref="V113:V119" si="9">AVERAGE(B113,G113,L113,Q113)</f>
        <v>2.085</v>
      </c>
      <c r="W113" s="69">
        <f>AVERAGE(C113,H113,M113,R113)</f>
        <v>1.9575</v>
      </c>
    </row>
    <row r="114" spans="1:24" x14ac:dyDescent="0.2">
      <c r="A114" s="11" t="s">
        <v>57</v>
      </c>
      <c r="B114" s="69">
        <v>0.94000000000000006</v>
      </c>
      <c r="C114" s="69">
        <v>0.77100000000000002</v>
      </c>
      <c r="D114" s="80" t="s">
        <v>115</v>
      </c>
      <c r="G114">
        <v>1.26</v>
      </c>
      <c r="H114">
        <v>1.1599999999999999</v>
      </c>
      <c r="I114" s="80" t="s">
        <v>115</v>
      </c>
      <c r="L114">
        <v>1.54</v>
      </c>
      <c r="M114">
        <v>1.21</v>
      </c>
      <c r="N114" s="80" t="s">
        <v>115</v>
      </c>
      <c r="Q114" s="69">
        <v>1.4</v>
      </c>
      <c r="R114" s="69">
        <v>1.29</v>
      </c>
      <c r="S114" s="80" t="s">
        <v>115</v>
      </c>
      <c r="V114" s="69">
        <f t="shared" si="9"/>
        <v>1.2850000000000001</v>
      </c>
      <c r="W114" s="69">
        <f t="shared" ref="W114:W119" si="10">AVERAGE(C114,H114,M114,R114)</f>
        <v>1.10775</v>
      </c>
    </row>
    <row r="115" spans="1:24" x14ac:dyDescent="0.2">
      <c r="A115" s="11" t="s">
        <v>56</v>
      </c>
      <c r="B115" s="69">
        <v>0.76600000000000001</v>
      </c>
      <c r="C115" s="69">
        <v>0.67200000000000004</v>
      </c>
      <c r="D115" s="80" t="s">
        <v>115</v>
      </c>
      <c r="E115" s="69">
        <v>8.26</v>
      </c>
      <c r="G115">
        <v>1.3800000000000001</v>
      </c>
      <c r="H115">
        <v>1.26</v>
      </c>
      <c r="I115" s="80" t="s">
        <v>115</v>
      </c>
      <c r="J115">
        <v>8.16</v>
      </c>
      <c r="L115">
        <v>1.26</v>
      </c>
      <c r="M115">
        <v>1.24</v>
      </c>
      <c r="N115" s="80" t="s">
        <v>115</v>
      </c>
      <c r="O115" s="69">
        <v>8.4</v>
      </c>
      <c r="Q115" s="69">
        <v>1.41</v>
      </c>
      <c r="R115" s="69">
        <v>1.4</v>
      </c>
      <c r="S115" s="80" t="s">
        <v>115</v>
      </c>
      <c r="V115" s="69">
        <f t="shared" si="9"/>
        <v>1.204</v>
      </c>
      <c r="W115" s="69">
        <f t="shared" si="10"/>
        <v>1.1429999999999998</v>
      </c>
      <c r="X115" s="69">
        <f>AVERAGE(E115,J115,O115,T115)</f>
        <v>8.2733333333333334</v>
      </c>
    </row>
    <row r="116" spans="1:24" x14ac:dyDescent="0.2">
      <c r="A116" s="11" t="s">
        <v>60</v>
      </c>
      <c r="B116" s="69">
        <v>0.93600000000000005</v>
      </c>
      <c r="C116" s="69">
        <v>0.77700000000000002</v>
      </c>
      <c r="D116" s="80" t="s">
        <v>115</v>
      </c>
      <c r="G116">
        <v>1.46</v>
      </c>
      <c r="H116">
        <v>1.26</v>
      </c>
      <c r="I116" s="80" t="s">
        <v>115</v>
      </c>
      <c r="L116">
        <v>1.17</v>
      </c>
      <c r="M116">
        <v>1.1299999999999999</v>
      </c>
      <c r="N116" s="80" t="s">
        <v>115</v>
      </c>
      <c r="Q116" s="69">
        <v>1.6</v>
      </c>
      <c r="R116">
        <v>1.54</v>
      </c>
      <c r="S116" s="80" t="s">
        <v>115</v>
      </c>
      <c r="V116" s="69">
        <f t="shared" si="9"/>
        <v>1.2915000000000001</v>
      </c>
      <c r="W116" s="69">
        <f t="shared" si="10"/>
        <v>1.17675</v>
      </c>
    </row>
    <row r="117" spans="1:24" x14ac:dyDescent="0.2">
      <c r="A117" s="11" t="s">
        <v>59</v>
      </c>
      <c r="B117" s="69">
        <v>0.85400000000000009</v>
      </c>
      <c r="C117" s="69">
        <v>0.84</v>
      </c>
      <c r="D117" s="80" t="s">
        <v>115</v>
      </c>
      <c r="E117" s="69">
        <v>3.3000000000000003</v>
      </c>
      <c r="G117">
        <v>1.32</v>
      </c>
      <c r="H117">
        <v>1.21</v>
      </c>
      <c r="I117" s="80" t="s">
        <v>115</v>
      </c>
      <c r="J117">
        <v>3.63</v>
      </c>
      <c r="L117">
        <v>0.79600000000000004</v>
      </c>
      <c r="M117">
        <v>1.03</v>
      </c>
      <c r="N117" s="80" t="s">
        <v>115</v>
      </c>
      <c r="O117">
        <v>2.0099999999999998</v>
      </c>
      <c r="Q117" s="69">
        <v>1.6</v>
      </c>
      <c r="R117">
        <v>1.51</v>
      </c>
      <c r="S117" s="80" t="s">
        <v>115</v>
      </c>
      <c r="V117" s="69">
        <f t="shared" si="9"/>
        <v>1.1425000000000001</v>
      </c>
      <c r="W117" s="69">
        <f t="shared" si="10"/>
        <v>1.1475</v>
      </c>
      <c r="X117" s="69">
        <f>AVERAGE(E117,J117,O117,T117)</f>
        <v>2.98</v>
      </c>
    </row>
    <row r="118" spans="1:24" x14ac:dyDescent="0.2">
      <c r="A118" s="11" t="s">
        <v>63</v>
      </c>
      <c r="B118" s="69">
        <v>0.95000000000000007</v>
      </c>
      <c r="C118" s="69">
        <v>0.746</v>
      </c>
      <c r="D118" s="75" t="s">
        <v>115</v>
      </c>
      <c r="G118">
        <v>1.3800000000000001</v>
      </c>
      <c r="H118">
        <v>1.26</v>
      </c>
      <c r="I118" s="80" t="s">
        <v>115</v>
      </c>
      <c r="L118">
        <v>1.1499999999999999</v>
      </c>
      <c r="M118">
        <v>1.1299999999999999</v>
      </c>
      <c r="N118" s="80" t="s">
        <v>115</v>
      </c>
      <c r="Q118">
        <v>2.2200000000000002</v>
      </c>
      <c r="R118">
        <v>1.86</v>
      </c>
      <c r="S118" s="80" t="s">
        <v>115</v>
      </c>
      <c r="V118" s="69">
        <f t="shared" si="9"/>
        <v>1.425</v>
      </c>
      <c r="W118" s="69">
        <f t="shared" si="10"/>
        <v>1.2490000000000001</v>
      </c>
    </row>
    <row r="119" spans="1:24" x14ac:dyDescent="0.2">
      <c r="A119" s="11" t="s">
        <v>62</v>
      </c>
      <c r="B119" s="75">
        <v>0.872</v>
      </c>
      <c r="C119" s="69">
        <v>0.753</v>
      </c>
      <c r="D119" s="80" t="s">
        <v>115</v>
      </c>
      <c r="E119">
        <v>4.46</v>
      </c>
      <c r="G119">
        <v>1.36</v>
      </c>
      <c r="H119">
        <v>1.28</v>
      </c>
      <c r="I119" s="80" t="s">
        <v>115</v>
      </c>
      <c r="J119">
        <v>4.05</v>
      </c>
      <c r="L119">
        <v>1.32</v>
      </c>
      <c r="M119">
        <v>1.1299999999999999</v>
      </c>
      <c r="N119" s="80" t="s">
        <v>115</v>
      </c>
      <c r="O119">
        <v>4.3099999999999996</v>
      </c>
      <c r="Q119">
        <v>1.49</v>
      </c>
      <c r="R119">
        <v>1.45</v>
      </c>
      <c r="S119" s="80" t="s">
        <v>115</v>
      </c>
      <c r="V119" s="69">
        <f t="shared" si="9"/>
        <v>1.2605000000000002</v>
      </c>
      <c r="W119" s="69">
        <f t="shared" si="10"/>
        <v>1.1532499999999999</v>
      </c>
      <c r="X119" s="69">
        <f>AVERAGE(E119,J119,O119,T119)</f>
        <v>4.2733333333333334</v>
      </c>
    </row>
    <row r="120" spans="1:24" x14ac:dyDescent="0.2">
      <c r="A120" s="11"/>
      <c r="B120" s="75"/>
      <c r="C120" s="69"/>
      <c r="D120" s="80"/>
      <c r="I120" s="80"/>
      <c r="N120" s="80"/>
      <c r="S120" s="80"/>
      <c r="V120" s="69">
        <f>AVERAGE(V114:V119)</f>
        <v>1.2680833333333335</v>
      </c>
      <c r="W120" s="69">
        <f>AVERAGE(W114:W119)</f>
        <v>1.1628749999999999</v>
      </c>
      <c r="X120" s="69">
        <f>AVERAGE(X115:X119)</f>
        <v>5.1755555555555555</v>
      </c>
    </row>
    <row r="121" spans="1:24" x14ac:dyDescent="0.2">
      <c r="A121" s="11"/>
      <c r="B121" s="75"/>
      <c r="C121" s="69"/>
      <c r="D121" s="80"/>
      <c r="I121" s="80"/>
      <c r="N121" s="80"/>
      <c r="S121" s="80"/>
      <c r="V121" s="69">
        <f>AVERAGE(V114,V116,V118)</f>
        <v>1.3338333333333334</v>
      </c>
      <c r="W121" s="69">
        <f>AVERAGE(W114,W116,W118)</f>
        <v>1.1778333333333333</v>
      </c>
      <c r="X121" s="297" t="s">
        <v>195</v>
      </c>
    </row>
    <row r="122" spans="1:24" x14ac:dyDescent="0.2">
      <c r="A122" s="11"/>
      <c r="B122" s="75"/>
      <c r="C122" s="69"/>
      <c r="D122" s="80"/>
      <c r="I122" s="80"/>
      <c r="N122" s="80"/>
      <c r="S122" s="80"/>
      <c r="V122" s="69">
        <f>AVERAGE(V115,V117,V119)</f>
        <v>1.2023333333333335</v>
      </c>
      <c r="W122" s="69">
        <f>AVERAGE(W115,W117,W119)</f>
        <v>1.1479166666666665</v>
      </c>
      <c r="X122" s="297" t="s">
        <v>196</v>
      </c>
    </row>
    <row r="125" spans="1:24" x14ac:dyDescent="0.2">
      <c r="B125" s="336">
        <v>40597</v>
      </c>
      <c r="C125" s="337"/>
      <c r="D125" s="337"/>
      <c r="E125" s="337"/>
      <c r="G125" s="336">
        <v>40696</v>
      </c>
      <c r="H125" s="337"/>
      <c r="I125" s="337"/>
      <c r="J125" s="337"/>
      <c r="L125" s="336">
        <v>40764</v>
      </c>
      <c r="M125" s="337"/>
      <c r="N125" s="337"/>
      <c r="O125" s="337"/>
      <c r="Q125" s="248">
        <v>40866</v>
      </c>
      <c r="R125" s="249"/>
      <c r="S125" s="249"/>
      <c r="T125" s="249"/>
      <c r="U125" s="249"/>
      <c r="W125" s="161" t="s">
        <v>192</v>
      </c>
    </row>
    <row r="126" spans="1:24" x14ac:dyDescent="0.2">
      <c r="B126" s="235" t="s">
        <v>81</v>
      </c>
      <c r="C126" s="235" t="s">
        <v>82</v>
      </c>
      <c r="D126" s="235" t="s">
        <v>86</v>
      </c>
      <c r="E126" s="235" t="s">
        <v>83</v>
      </c>
      <c r="G126" s="241" t="s">
        <v>81</v>
      </c>
      <c r="H126" s="241" t="s">
        <v>82</v>
      </c>
      <c r="I126" s="241" t="s">
        <v>86</v>
      </c>
      <c r="J126" s="241" t="s">
        <v>83</v>
      </c>
      <c r="L126" s="243" t="s">
        <v>81</v>
      </c>
      <c r="M126" s="243" t="s">
        <v>82</v>
      </c>
      <c r="N126" s="243" t="s">
        <v>86</v>
      </c>
      <c r="O126" s="243" t="s">
        <v>83</v>
      </c>
      <c r="Q126" s="247" t="s">
        <v>81</v>
      </c>
      <c r="R126" s="247" t="s">
        <v>82</v>
      </c>
      <c r="S126" s="247" t="s">
        <v>86</v>
      </c>
      <c r="T126" s="247" t="s">
        <v>83</v>
      </c>
      <c r="V126" s="293" t="s">
        <v>81</v>
      </c>
      <c r="W126" s="293" t="s">
        <v>82</v>
      </c>
      <c r="X126" s="293" t="s">
        <v>83</v>
      </c>
    </row>
    <row r="127" spans="1:24" x14ac:dyDescent="0.2">
      <c r="B127" s="235" t="s">
        <v>84</v>
      </c>
      <c r="C127" s="235" t="s">
        <v>84</v>
      </c>
      <c r="D127" s="235" t="s">
        <v>84</v>
      </c>
      <c r="E127" s="235" t="s">
        <v>85</v>
      </c>
      <c r="G127" s="241" t="s">
        <v>84</v>
      </c>
      <c r="H127" s="241" t="s">
        <v>84</v>
      </c>
      <c r="I127" s="241" t="s">
        <v>84</v>
      </c>
      <c r="J127" s="241" t="s">
        <v>85</v>
      </c>
      <c r="L127" s="243" t="s">
        <v>84</v>
      </c>
      <c r="M127" s="243" t="s">
        <v>84</v>
      </c>
      <c r="N127" s="243" t="s">
        <v>84</v>
      </c>
      <c r="O127" s="243" t="s">
        <v>85</v>
      </c>
      <c r="Q127" s="247" t="s">
        <v>84</v>
      </c>
      <c r="R127" s="247" t="s">
        <v>84</v>
      </c>
      <c r="S127" s="247" t="s">
        <v>84</v>
      </c>
      <c r="T127" s="247" t="s">
        <v>85</v>
      </c>
      <c r="V127" s="293" t="s">
        <v>84</v>
      </c>
      <c r="W127" s="293" t="s">
        <v>84</v>
      </c>
      <c r="X127" s="293" t="s">
        <v>85</v>
      </c>
    </row>
    <row r="128" spans="1:24" x14ac:dyDescent="0.2">
      <c r="A128" s="66" t="s">
        <v>7</v>
      </c>
      <c r="B128" s="69">
        <v>7.27</v>
      </c>
      <c r="C128" s="69">
        <v>6.95</v>
      </c>
      <c r="D128" s="80" t="s">
        <v>115</v>
      </c>
      <c r="G128" s="69">
        <v>4.3</v>
      </c>
      <c r="H128" s="69">
        <v>4.08</v>
      </c>
      <c r="I128" s="80" t="s">
        <v>115</v>
      </c>
      <c r="L128" s="69">
        <v>5.12</v>
      </c>
      <c r="M128" s="69">
        <v>4.62</v>
      </c>
      <c r="N128" s="188" t="s">
        <v>174</v>
      </c>
      <c r="Q128">
        <v>5.34</v>
      </c>
      <c r="R128">
        <v>4.76</v>
      </c>
      <c r="S128" s="188" t="s">
        <v>174</v>
      </c>
      <c r="V128" s="69">
        <f>AVERAGE(B128,G128,L128,Q128)</f>
        <v>5.5075000000000003</v>
      </c>
      <c r="W128" s="69">
        <f>AVERAGE(C128,H128,M128,R128)</f>
        <v>5.1025000000000009</v>
      </c>
    </row>
    <row r="129" spans="1:24" x14ac:dyDescent="0.2">
      <c r="A129" s="11" t="s">
        <v>36</v>
      </c>
      <c r="B129" s="69">
        <v>3.04</v>
      </c>
      <c r="C129" s="69">
        <v>2.81</v>
      </c>
      <c r="D129" s="80" t="s">
        <v>115</v>
      </c>
      <c r="G129" s="69">
        <v>2.89</v>
      </c>
      <c r="H129" s="69">
        <v>2.6</v>
      </c>
      <c r="I129" s="80" t="s">
        <v>115</v>
      </c>
      <c r="L129" s="69">
        <v>3.51</v>
      </c>
      <c r="M129" s="69">
        <v>3.31</v>
      </c>
      <c r="N129" s="188" t="s">
        <v>175</v>
      </c>
      <c r="Q129">
        <v>3.66</v>
      </c>
      <c r="R129">
        <v>3.25</v>
      </c>
      <c r="S129" s="188" t="s">
        <v>174</v>
      </c>
      <c r="V129" s="69">
        <f>AVERAGE(B129,G129,L129,Q129)</f>
        <v>3.2749999999999999</v>
      </c>
      <c r="W129" s="69">
        <f>AVERAGE(C129,H129,M129,R129)</f>
        <v>2.9925000000000002</v>
      </c>
    </row>
    <row r="130" spans="1:24" x14ac:dyDescent="0.2">
      <c r="A130" s="11" t="s">
        <v>72</v>
      </c>
      <c r="B130" s="69">
        <v>1.84</v>
      </c>
      <c r="C130" s="69">
        <v>1.7</v>
      </c>
      <c r="D130" s="80" t="s">
        <v>115</v>
      </c>
      <c r="G130" s="69">
        <v>1.84</v>
      </c>
      <c r="H130" s="69">
        <v>1.75</v>
      </c>
      <c r="I130" s="80" t="s">
        <v>115</v>
      </c>
      <c r="L130" s="69">
        <v>3</v>
      </c>
      <c r="M130" s="69">
        <v>2.74</v>
      </c>
      <c r="N130" s="188" t="s">
        <v>174</v>
      </c>
      <c r="Q130">
        <v>1.89</v>
      </c>
      <c r="R130">
        <v>1.78</v>
      </c>
      <c r="S130" s="188" t="s">
        <v>174</v>
      </c>
      <c r="V130" s="69">
        <f t="shared" ref="V130:V136" si="11">AVERAGE(B130,G130,L130,Q130)</f>
        <v>2.1425000000000001</v>
      </c>
      <c r="W130" s="69">
        <f>AVERAGE(C130,H130,M130,R130)</f>
        <v>1.9925000000000002</v>
      </c>
    </row>
    <row r="131" spans="1:24" x14ac:dyDescent="0.2">
      <c r="A131" s="11" t="s">
        <v>57</v>
      </c>
      <c r="B131" s="69">
        <v>1.25</v>
      </c>
      <c r="C131" s="69">
        <v>1.08</v>
      </c>
      <c r="D131" s="80" t="s">
        <v>115</v>
      </c>
      <c r="G131" s="69">
        <v>1.48</v>
      </c>
      <c r="H131" s="69">
        <v>1.54</v>
      </c>
      <c r="I131" s="80" t="s">
        <v>115</v>
      </c>
      <c r="L131" s="69">
        <v>1.91</v>
      </c>
      <c r="M131" s="69">
        <v>1.81</v>
      </c>
      <c r="N131" s="188" t="s">
        <v>174</v>
      </c>
      <c r="Q131">
        <v>1.5</v>
      </c>
      <c r="R131">
        <v>1.44</v>
      </c>
      <c r="S131" s="188" t="s">
        <v>174</v>
      </c>
      <c r="V131" s="69">
        <f t="shared" si="11"/>
        <v>1.5349999999999999</v>
      </c>
      <c r="W131" s="69">
        <f t="shared" ref="W131:W136" si="12">AVERAGE(C131,H131,M131,R131)</f>
        <v>1.4674999999999998</v>
      </c>
    </row>
    <row r="132" spans="1:24" x14ac:dyDescent="0.2">
      <c r="A132" s="11" t="s">
        <v>56</v>
      </c>
      <c r="B132" s="69">
        <v>1.29</v>
      </c>
      <c r="C132" s="69">
        <v>1.07</v>
      </c>
      <c r="D132" s="80" t="s">
        <v>115</v>
      </c>
      <c r="E132" s="69">
        <v>6.79</v>
      </c>
      <c r="G132" s="69">
        <v>1.44</v>
      </c>
      <c r="H132" s="69">
        <v>1.56</v>
      </c>
      <c r="I132" s="80" t="s">
        <v>115</v>
      </c>
      <c r="J132" s="69">
        <v>7.38</v>
      </c>
      <c r="L132" s="69">
        <v>1.62</v>
      </c>
      <c r="M132" s="69">
        <v>1.52</v>
      </c>
      <c r="N132" s="188" t="s">
        <v>175</v>
      </c>
      <c r="O132" s="69">
        <v>5.18</v>
      </c>
      <c r="Q132">
        <v>1.45</v>
      </c>
      <c r="R132">
        <v>1.47</v>
      </c>
      <c r="S132" s="188" t="s">
        <v>174</v>
      </c>
      <c r="T132">
        <v>10.5</v>
      </c>
      <c r="V132" s="69">
        <f t="shared" si="11"/>
        <v>1.45</v>
      </c>
      <c r="W132" s="69">
        <f t="shared" si="12"/>
        <v>1.405</v>
      </c>
      <c r="X132" s="69">
        <f>AVERAGE(E132,J132,O132,T132)</f>
        <v>7.4625000000000004</v>
      </c>
    </row>
    <row r="133" spans="1:24" x14ac:dyDescent="0.2">
      <c r="A133" s="11" t="s">
        <v>60</v>
      </c>
      <c r="B133" s="69">
        <v>1.78</v>
      </c>
      <c r="C133" s="69">
        <v>1.32</v>
      </c>
      <c r="D133" s="80" t="s">
        <v>115</v>
      </c>
      <c r="G133" s="69">
        <v>1.57</v>
      </c>
      <c r="H133" s="69">
        <v>1.42</v>
      </c>
      <c r="I133" s="80" t="s">
        <v>115</v>
      </c>
      <c r="J133" s="69"/>
      <c r="L133" s="69">
        <v>2.02</v>
      </c>
      <c r="M133" s="69">
        <v>1.9</v>
      </c>
      <c r="N133" s="188" t="s">
        <v>174</v>
      </c>
      <c r="Q133">
        <v>1.65</v>
      </c>
      <c r="R133">
        <v>1.76</v>
      </c>
      <c r="S133" s="188" t="s">
        <v>174</v>
      </c>
      <c r="V133" s="69">
        <f t="shared" si="11"/>
        <v>1.7549999999999999</v>
      </c>
      <c r="W133" s="69">
        <f t="shared" si="12"/>
        <v>1.6</v>
      </c>
    </row>
    <row r="134" spans="1:24" x14ac:dyDescent="0.2">
      <c r="A134" s="11" t="s">
        <v>59</v>
      </c>
      <c r="B134" s="69">
        <v>1.25</v>
      </c>
      <c r="C134" s="69">
        <v>1.1399999999999999</v>
      </c>
      <c r="D134" s="80" t="s">
        <v>115</v>
      </c>
      <c r="E134" s="69">
        <v>2.4300000000000002</v>
      </c>
      <c r="G134" s="69">
        <v>1.47</v>
      </c>
      <c r="H134" s="69">
        <v>1.42</v>
      </c>
      <c r="I134" s="80" t="s">
        <v>115</v>
      </c>
      <c r="J134" s="69">
        <v>3.2</v>
      </c>
      <c r="L134" s="69">
        <v>1.89</v>
      </c>
      <c r="M134" s="69">
        <v>1.8</v>
      </c>
      <c r="N134" s="188" t="s">
        <v>175</v>
      </c>
      <c r="O134" s="69">
        <v>1.51</v>
      </c>
      <c r="Q134">
        <v>1.45</v>
      </c>
      <c r="R134" s="69">
        <v>1.5</v>
      </c>
      <c r="S134" s="188" t="s">
        <v>174</v>
      </c>
      <c r="T134">
        <v>3.32</v>
      </c>
      <c r="V134" s="69">
        <f t="shared" si="11"/>
        <v>1.5149999999999999</v>
      </c>
      <c r="W134" s="69">
        <f t="shared" si="12"/>
        <v>1.4649999999999999</v>
      </c>
      <c r="X134" s="69">
        <f>AVERAGE(E134,J134,O134,T134)</f>
        <v>2.6150000000000002</v>
      </c>
    </row>
    <row r="135" spans="1:24" x14ac:dyDescent="0.2">
      <c r="A135" s="11" t="s">
        <v>63</v>
      </c>
      <c r="B135" s="69">
        <v>1.45</v>
      </c>
      <c r="C135" s="69">
        <v>1.1200000000000001</v>
      </c>
      <c r="D135" s="75" t="s">
        <v>115</v>
      </c>
      <c r="G135" s="69">
        <v>1.44</v>
      </c>
      <c r="H135" s="69">
        <v>1.35</v>
      </c>
      <c r="I135" s="80" t="s">
        <v>115</v>
      </c>
      <c r="J135" s="69"/>
      <c r="L135" s="69">
        <v>2.12</v>
      </c>
      <c r="M135" s="69">
        <v>1.85</v>
      </c>
      <c r="N135" s="188" t="s">
        <v>175</v>
      </c>
      <c r="Q135" s="69">
        <v>1.5</v>
      </c>
      <c r="R135">
        <v>1.42</v>
      </c>
      <c r="S135" s="188" t="s">
        <v>174</v>
      </c>
      <c r="V135" s="69">
        <f t="shared" si="11"/>
        <v>1.6274999999999999</v>
      </c>
      <c r="W135" s="69">
        <f t="shared" si="12"/>
        <v>1.4350000000000001</v>
      </c>
    </row>
    <row r="136" spans="1:24" x14ac:dyDescent="0.2">
      <c r="A136" s="11" t="s">
        <v>62</v>
      </c>
      <c r="B136" s="69">
        <v>1.26</v>
      </c>
      <c r="C136" s="69">
        <v>1.02</v>
      </c>
      <c r="D136" s="80" t="s">
        <v>115</v>
      </c>
      <c r="E136" s="69">
        <v>4.5</v>
      </c>
      <c r="G136" s="69">
        <v>1.46</v>
      </c>
      <c r="H136" s="69">
        <v>1.44</v>
      </c>
      <c r="I136" s="80" t="s">
        <v>115</v>
      </c>
      <c r="J136" s="69">
        <v>4.99</v>
      </c>
      <c r="L136" s="69">
        <v>1.94</v>
      </c>
      <c r="M136" s="69">
        <v>1.88</v>
      </c>
      <c r="N136" s="188" t="s">
        <v>175</v>
      </c>
      <c r="O136" s="69">
        <v>3.73</v>
      </c>
      <c r="Q136">
        <v>1.53</v>
      </c>
      <c r="R136">
        <v>1.43</v>
      </c>
      <c r="S136" s="188" t="s">
        <v>174</v>
      </c>
      <c r="T136">
        <v>5.27</v>
      </c>
      <c r="V136" s="69">
        <f t="shared" si="11"/>
        <v>1.5475000000000001</v>
      </c>
      <c r="W136" s="69">
        <f t="shared" si="12"/>
        <v>1.4424999999999999</v>
      </c>
      <c r="X136" s="69">
        <f>AVERAGE(E136,J136,O136,T136)</f>
        <v>4.6225000000000005</v>
      </c>
    </row>
    <row r="137" spans="1:24" x14ac:dyDescent="0.2">
      <c r="A137" s="11"/>
      <c r="B137" s="69"/>
      <c r="C137" s="69"/>
      <c r="D137" s="80"/>
      <c r="E137" s="69"/>
      <c r="G137" s="69"/>
      <c r="H137" s="69"/>
      <c r="I137" s="80"/>
      <c r="J137" s="69"/>
      <c r="L137" s="69"/>
      <c r="M137" s="69"/>
      <c r="N137" s="188"/>
      <c r="O137" s="69"/>
      <c r="S137" s="188"/>
      <c r="V137" s="69">
        <f>AVERAGE(V131:V136)</f>
        <v>1.5716666666666665</v>
      </c>
      <c r="W137" s="69">
        <f>AVERAGE(W131:W136)</f>
        <v>1.469166666666667</v>
      </c>
      <c r="X137" s="69">
        <f>AVERAGE(X132:X136)</f>
        <v>4.9000000000000004</v>
      </c>
    </row>
    <row r="138" spans="1:24" x14ac:dyDescent="0.2">
      <c r="V138" s="69">
        <f>AVERAGE(V131,V133,V135)</f>
        <v>1.6391666666666669</v>
      </c>
      <c r="W138" s="69">
        <f>AVERAGE(W131,W133,W135)</f>
        <v>1.5008333333333332</v>
      </c>
      <c r="X138" s="297" t="s">
        <v>195</v>
      </c>
    </row>
    <row r="139" spans="1:24" x14ac:dyDescent="0.2">
      <c r="V139" s="69">
        <f>AVERAGE(V132,V134,V136)</f>
        <v>1.5041666666666667</v>
      </c>
      <c r="W139" s="69">
        <f>AVERAGE(W132,W134,W136)</f>
        <v>1.4375</v>
      </c>
      <c r="X139" s="297" t="s">
        <v>196</v>
      </c>
    </row>
    <row r="140" spans="1:24" x14ac:dyDescent="0.2">
      <c r="V140" s="69"/>
      <c r="W140" s="69"/>
    </row>
    <row r="141" spans="1:24" x14ac:dyDescent="0.2">
      <c r="V141" s="69"/>
      <c r="W141" s="69"/>
    </row>
    <row r="142" spans="1:24" x14ac:dyDescent="0.2">
      <c r="B142" s="336">
        <v>40967</v>
      </c>
      <c r="C142" s="337"/>
      <c r="D142" s="337"/>
      <c r="E142" s="337"/>
      <c r="G142" s="336">
        <v>41059</v>
      </c>
      <c r="H142" s="337"/>
      <c r="I142" s="337"/>
      <c r="J142" s="337"/>
      <c r="L142" s="336">
        <v>41123</v>
      </c>
      <c r="M142" s="337"/>
      <c r="N142" s="337"/>
      <c r="O142" s="337"/>
      <c r="Q142" s="336">
        <v>41232</v>
      </c>
      <c r="R142" s="337"/>
      <c r="S142" s="337"/>
      <c r="T142" s="337"/>
      <c r="W142" s="161" t="s">
        <v>193</v>
      </c>
    </row>
    <row r="143" spans="1:24" x14ac:dyDescent="0.2">
      <c r="B143" s="247" t="s">
        <v>81</v>
      </c>
      <c r="C143" s="247" t="s">
        <v>82</v>
      </c>
      <c r="D143" s="247" t="s">
        <v>86</v>
      </c>
      <c r="E143" s="247" t="s">
        <v>83</v>
      </c>
      <c r="G143" s="247" t="s">
        <v>81</v>
      </c>
      <c r="H143" s="247" t="s">
        <v>82</v>
      </c>
      <c r="I143" s="247" t="s">
        <v>86</v>
      </c>
      <c r="J143" s="247" t="s">
        <v>83</v>
      </c>
      <c r="L143" s="255" t="s">
        <v>81</v>
      </c>
      <c r="M143" s="255" t="s">
        <v>82</v>
      </c>
      <c r="N143" s="255" t="s">
        <v>86</v>
      </c>
      <c r="O143" s="255" t="s">
        <v>83</v>
      </c>
      <c r="Q143" s="256" t="s">
        <v>81</v>
      </c>
      <c r="R143" s="256" t="s">
        <v>82</v>
      </c>
      <c r="S143" s="256" t="s">
        <v>86</v>
      </c>
      <c r="T143" s="256" t="s">
        <v>83</v>
      </c>
      <c r="V143" s="293" t="s">
        <v>81</v>
      </c>
      <c r="W143" s="293" t="s">
        <v>82</v>
      </c>
      <c r="X143" s="293" t="s">
        <v>83</v>
      </c>
    </row>
    <row r="144" spans="1:24" x14ac:dyDescent="0.2">
      <c r="B144" s="247" t="s">
        <v>84</v>
      </c>
      <c r="C144" s="247" t="s">
        <v>84</v>
      </c>
      <c r="D144" s="247" t="s">
        <v>84</v>
      </c>
      <c r="E144" s="247" t="s">
        <v>85</v>
      </c>
      <c r="G144" s="247" t="s">
        <v>84</v>
      </c>
      <c r="H144" s="247" t="s">
        <v>84</v>
      </c>
      <c r="I144" s="247" t="s">
        <v>84</v>
      </c>
      <c r="J144" s="247" t="s">
        <v>85</v>
      </c>
      <c r="L144" s="255" t="s">
        <v>84</v>
      </c>
      <c r="M144" s="255" t="s">
        <v>84</v>
      </c>
      <c r="N144" s="255" t="s">
        <v>84</v>
      </c>
      <c r="O144" s="255" t="s">
        <v>85</v>
      </c>
      <c r="Q144" s="256" t="s">
        <v>84</v>
      </c>
      <c r="R144" s="256" t="s">
        <v>84</v>
      </c>
      <c r="S144" s="256" t="s">
        <v>84</v>
      </c>
      <c r="T144" s="256" t="s">
        <v>85</v>
      </c>
      <c r="V144" s="293" t="s">
        <v>84</v>
      </c>
      <c r="W144" s="293" t="s">
        <v>84</v>
      </c>
      <c r="X144" s="293" t="s">
        <v>85</v>
      </c>
    </row>
    <row r="145" spans="1:24" x14ac:dyDescent="0.2">
      <c r="A145" s="66" t="s">
        <v>7</v>
      </c>
      <c r="B145" s="69">
        <v>4.91</v>
      </c>
      <c r="C145" s="69">
        <v>4.47</v>
      </c>
      <c r="D145" s="188"/>
      <c r="G145" s="69">
        <v>3.04</v>
      </c>
      <c r="H145" s="69">
        <v>2.81</v>
      </c>
      <c r="I145" s="188" t="s">
        <v>174</v>
      </c>
      <c r="L145">
        <v>6.41</v>
      </c>
      <c r="M145">
        <v>5.7</v>
      </c>
      <c r="Q145">
        <v>5.32</v>
      </c>
      <c r="R145">
        <v>4.79</v>
      </c>
      <c r="S145" s="188" t="s">
        <v>174</v>
      </c>
      <c r="V145" s="69">
        <f>AVERAGE(B145,G145,L145,Q145)</f>
        <v>4.92</v>
      </c>
      <c r="W145" s="69">
        <f>AVERAGE(C145,H145,M145,R145)</f>
        <v>4.4424999999999999</v>
      </c>
    </row>
    <row r="146" spans="1:24" x14ac:dyDescent="0.2">
      <c r="A146" s="11" t="s">
        <v>36</v>
      </c>
      <c r="B146" s="69">
        <v>3.11</v>
      </c>
      <c r="C146" s="69">
        <v>2.76</v>
      </c>
      <c r="D146" s="188"/>
      <c r="G146" s="69">
        <v>4.4800000000000004</v>
      </c>
      <c r="H146" s="69">
        <v>4.18</v>
      </c>
      <c r="I146" s="188" t="s">
        <v>174</v>
      </c>
      <c r="L146">
        <v>8.31</v>
      </c>
      <c r="M146">
        <v>6.81</v>
      </c>
      <c r="Q146">
        <v>3.44</v>
      </c>
      <c r="R146">
        <v>3.02</v>
      </c>
      <c r="S146" s="188" t="s">
        <v>174</v>
      </c>
      <c r="V146" s="69">
        <f>AVERAGE(B146,G146,L146,Q146)</f>
        <v>4.835</v>
      </c>
      <c r="W146" s="69">
        <f>AVERAGE(C146,H146,M146,R146)</f>
        <v>4.1924999999999999</v>
      </c>
    </row>
    <row r="147" spans="1:24" x14ac:dyDescent="0.2">
      <c r="A147" s="11" t="s">
        <v>72</v>
      </c>
      <c r="B147" s="69">
        <v>2.0099999999999998</v>
      </c>
      <c r="C147" s="69">
        <v>2.0099999999999998</v>
      </c>
      <c r="D147" s="188"/>
      <c r="G147" s="69">
        <v>2.15</v>
      </c>
      <c r="H147" s="69">
        <v>2.2000000000000002</v>
      </c>
      <c r="I147" s="188" t="s">
        <v>174</v>
      </c>
      <c r="L147">
        <v>2.75</v>
      </c>
      <c r="M147">
        <v>2.46</v>
      </c>
      <c r="Q147">
        <v>2.0299999999999998</v>
      </c>
      <c r="R147">
        <v>1.87</v>
      </c>
      <c r="S147" s="188" t="s">
        <v>174</v>
      </c>
      <c r="V147" s="69">
        <f t="shared" ref="V147:V153" si="13">AVERAGE(B147,G147,L147,Q147)</f>
        <v>2.2349999999999999</v>
      </c>
      <c r="W147" s="69">
        <f>AVERAGE(C147,H147,M147,R147)</f>
        <v>2.1349999999999998</v>
      </c>
    </row>
    <row r="148" spans="1:24" x14ac:dyDescent="0.2">
      <c r="A148" s="11" t="s">
        <v>57</v>
      </c>
      <c r="B148" s="69">
        <v>1.35</v>
      </c>
      <c r="C148" s="69">
        <v>1.05</v>
      </c>
      <c r="D148" s="188"/>
      <c r="G148" s="69">
        <v>1.64</v>
      </c>
      <c r="H148" s="71">
        <v>0.89600000000000002</v>
      </c>
      <c r="I148" s="188" t="s">
        <v>175</v>
      </c>
      <c r="L148">
        <v>1.49</v>
      </c>
      <c r="M148">
        <v>1.02</v>
      </c>
      <c r="Q148">
        <v>1.34</v>
      </c>
      <c r="R148">
        <v>1.32</v>
      </c>
      <c r="S148" s="188" t="s">
        <v>174</v>
      </c>
      <c r="V148" s="69">
        <f t="shared" si="13"/>
        <v>1.4550000000000001</v>
      </c>
      <c r="W148" s="69">
        <f t="shared" ref="W148:W153" si="14">AVERAGE(C148,H148,M148,R148)</f>
        <v>1.0715000000000001</v>
      </c>
    </row>
    <row r="149" spans="1:24" x14ac:dyDescent="0.2">
      <c r="A149" s="11" t="s">
        <v>56</v>
      </c>
      <c r="B149" s="69">
        <v>1.31</v>
      </c>
      <c r="C149" s="69">
        <v>1.05</v>
      </c>
      <c r="D149" s="188"/>
      <c r="E149" s="69">
        <v>6.9</v>
      </c>
      <c r="G149" s="69">
        <v>1.17</v>
      </c>
      <c r="H149" s="69">
        <v>1.08</v>
      </c>
      <c r="I149" s="188" t="s">
        <v>174</v>
      </c>
      <c r="J149" s="69">
        <v>8.24</v>
      </c>
      <c r="L149">
        <v>0.99099999999999999</v>
      </c>
      <c r="M149">
        <v>1.01</v>
      </c>
      <c r="O149">
        <v>7.88</v>
      </c>
      <c r="Q149">
        <v>1.33</v>
      </c>
      <c r="R149">
        <v>1.23</v>
      </c>
      <c r="S149" s="188" t="s">
        <v>174</v>
      </c>
      <c r="T149">
        <v>10.5</v>
      </c>
      <c r="V149" s="69">
        <f t="shared" si="13"/>
        <v>1.20025</v>
      </c>
      <c r="W149" s="69">
        <f t="shared" si="14"/>
        <v>1.0924999999999998</v>
      </c>
      <c r="X149" s="69">
        <f>AVERAGE(E149,J149,O149,T149)</f>
        <v>8.379999999999999</v>
      </c>
    </row>
    <row r="150" spans="1:24" x14ac:dyDescent="0.2">
      <c r="A150" s="11" t="s">
        <v>60</v>
      </c>
      <c r="B150" s="69">
        <v>1.62</v>
      </c>
      <c r="C150" s="69">
        <v>1.05</v>
      </c>
      <c r="D150" s="188"/>
      <c r="G150" s="69">
        <v>1.22</v>
      </c>
      <c r="H150" s="69">
        <v>1.1100000000000001</v>
      </c>
      <c r="I150" s="188" t="s">
        <v>175</v>
      </c>
      <c r="L150" s="69">
        <v>1.3</v>
      </c>
      <c r="M150">
        <v>1.45</v>
      </c>
      <c r="Q150">
        <v>1.46</v>
      </c>
      <c r="R150">
        <v>1.35</v>
      </c>
      <c r="S150" s="188" t="s">
        <v>174</v>
      </c>
      <c r="V150" s="69">
        <f t="shared" si="13"/>
        <v>1.4</v>
      </c>
      <c r="W150" s="69">
        <f t="shared" si="14"/>
        <v>1.2400000000000002</v>
      </c>
    </row>
    <row r="151" spans="1:24" x14ac:dyDescent="0.2">
      <c r="A151" s="11" t="s">
        <v>59</v>
      </c>
      <c r="B151" s="69">
        <v>1.45</v>
      </c>
      <c r="C151" s="69">
        <v>1.06</v>
      </c>
      <c r="D151" s="188"/>
      <c r="E151" s="69">
        <v>2.5099999999999998</v>
      </c>
      <c r="G151" s="69">
        <v>1.05</v>
      </c>
      <c r="H151" s="71">
        <v>0.99</v>
      </c>
      <c r="I151" s="188" t="s">
        <v>175</v>
      </c>
      <c r="J151" s="69">
        <v>2.2799999999999998</v>
      </c>
      <c r="L151">
        <v>1.34</v>
      </c>
      <c r="M151">
        <v>0.72899999999999998</v>
      </c>
      <c r="O151">
        <v>4.43</v>
      </c>
      <c r="Q151">
        <v>1.33</v>
      </c>
      <c r="R151">
        <v>1.29</v>
      </c>
      <c r="S151" s="188" t="s">
        <v>174</v>
      </c>
      <c r="T151">
        <v>4.32</v>
      </c>
      <c r="V151" s="69">
        <f t="shared" si="13"/>
        <v>1.2925</v>
      </c>
      <c r="W151" s="69">
        <f t="shared" si="14"/>
        <v>1.01725</v>
      </c>
      <c r="X151" s="69">
        <f>AVERAGE(E151,J151,O151,T151)</f>
        <v>3.3849999999999998</v>
      </c>
    </row>
    <row r="152" spans="1:24" x14ac:dyDescent="0.2">
      <c r="A152" s="11" t="s">
        <v>63</v>
      </c>
      <c r="B152" s="69">
        <v>1.37</v>
      </c>
      <c r="C152" s="69">
        <v>1.17</v>
      </c>
      <c r="D152" s="188"/>
      <c r="G152" s="69">
        <v>1.44</v>
      </c>
      <c r="H152" s="69">
        <v>1.1499999999999999</v>
      </c>
      <c r="I152" s="188" t="s">
        <v>174</v>
      </c>
      <c r="L152">
        <v>1.25</v>
      </c>
      <c r="M152" s="69">
        <v>1.1000000000000001</v>
      </c>
      <c r="Q152">
        <v>1.34</v>
      </c>
      <c r="R152">
        <v>1.31</v>
      </c>
      <c r="S152" s="188" t="s">
        <v>174</v>
      </c>
      <c r="V152" s="69">
        <f t="shared" si="13"/>
        <v>1.35</v>
      </c>
      <c r="W152" s="69">
        <f t="shared" si="14"/>
        <v>1.1825000000000001</v>
      </c>
    </row>
    <row r="153" spans="1:24" x14ac:dyDescent="0.2">
      <c r="A153" s="11" t="s">
        <v>62</v>
      </c>
      <c r="B153" s="69">
        <v>1.37</v>
      </c>
      <c r="C153" s="69">
        <v>1.08</v>
      </c>
      <c r="D153" s="188"/>
      <c r="E153" s="69">
        <v>3.38</v>
      </c>
      <c r="G153" s="69">
        <v>1.25</v>
      </c>
      <c r="H153" s="69">
        <v>1.0900000000000001</v>
      </c>
      <c r="I153" s="188" t="s">
        <v>174</v>
      </c>
      <c r="J153" s="69">
        <v>3.48</v>
      </c>
      <c r="L153">
        <v>1.91</v>
      </c>
      <c r="M153">
        <v>0.77500000000000002</v>
      </c>
      <c r="O153">
        <v>3.42</v>
      </c>
      <c r="Q153">
        <v>1.32</v>
      </c>
      <c r="R153">
        <v>1.27</v>
      </c>
      <c r="S153" s="188" t="s">
        <v>174</v>
      </c>
      <c r="T153">
        <v>5.15</v>
      </c>
      <c r="V153" s="69">
        <f t="shared" si="13"/>
        <v>1.4625000000000001</v>
      </c>
      <c r="W153" s="69">
        <f t="shared" si="14"/>
        <v>1.05375</v>
      </c>
      <c r="X153" s="69">
        <f>AVERAGE(E153,J153,O153,T153)</f>
        <v>3.8574999999999999</v>
      </c>
    </row>
    <row r="154" spans="1:24" x14ac:dyDescent="0.2">
      <c r="V154" s="69">
        <f>AVERAGE(V148:V153)</f>
        <v>1.3600416666666666</v>
      </c>
      <c r="W154" s="69">
        <f>AVERAGE(W148:W153)</f>
        <v>1.1095833333333334</v>
      </c>
      <c r="X154" s="69">
        <f>AVERAGE(X149:X153)</f>
        <v>5.2074999999999996</v>
      </c>
    </row>
    <row r="155" spans="1:24" x14ac:dyDescent="0.2">
      <c r="V155" s="69">
        <f>AVERAGE(V148,V150,V152)</f>
        <v>1.4016666666666666</v>
      </c>
      <c r="W155" s="69">
        <f>AVERAGE(W148,W150,W152)</f>
        <v>1.164666666666667</v>
      </c>
      <c r="X155" s="297" t="s">
        <v>195</v>
      </c>
    </row>
    <row r="156" spans="1:24" x14ac:dyDescent="0.2">
      <c r="V156" s="69">
        <f>AVERAGE(V149,V151,V153)</f>
        <v>1.3184166666666668</v>
      </c>
      <c r="W156" s="69">
        <f>AVERAGE(W149,W151,W153)</f>
        <v>1.0545</v>
      </c>
      <c r="X156" s="297" t="s">
        <v>196</v>
      </c>
    </row>
    <row r="157" spans="1:24" x14ac:dyDescent="0.2">
      <c r="V157" s="69"/>
      <c r="W157" s="69"/>
      <c r="X157" s="297"/>
    </row>
    <row r="159" spans="1:24" x14ac:dyDescent="0.2">
      <c r="B159" s="336">
        <v>41329</v>
      </c>
      <c r="C159" s="337"/>
      <c r="D159" s="337"/>
      <c r="E159" s="337"/>
      <c r="G159" s="336">
        <v>41402</v>
      </c>
      <c r="H159" s="337"/>
      <c r="I159" s="337"/>
      <c r="J159" s="337"/>
      <c r="L159" s="336">
        <v>41492</v>
      </c>
      <c r="M159" s="337"/>
      <c r="N159" s="337"/>
      <c r="O159" s="337"/>
      <c r="Q159" s="336">
        <v>41591</v>
      </c>
      <c r="R159" s="337"/>
      <c r="S159" s="337"/>
      <c r="T159" s="337"/>
      <c r="W159" s="161" t="s">
        <v>194</v>
      </c>
    </row>
    <row r="160" spans="1:24" x14ac:dyDescent="0.2">
      <c r="B160" s="256" t="s">
        <v>81</v>
      </c>
      <c r="C160" s="256" t="s">
        <v>82</v>
      </c>
      <c r="D160" s="256" t="s">
        <v>86</v>
      </c>
      <c r="E160" s="256" t="s">
        <v>83</v>
      </c>
      <c r="G160" s="264" t="s">
        <v>81</v>
      </c>
      <c r="H160" s="264" t="s">
        <v>82</v>
      </c>
      <c r="I160" s="264" t="s">
        <v>86</v>
      </c>
      <c r="J160" s="264" t="s">
        <v>83</v>
      </c>
      <c r="L160" s="270" t="s">
        <v>81</v>
      </c>
      <c r="M160" s="270" t="s">
        <v>82</v>
      </c>
      <c r="N160" s="270" t="s">
        <v>86</v>
      </c>
      <c r="O160" s="270" t="s">
        <v>83</v>
      </c>
      <c r="Q160" s="292" t="s">
        <v>81</v>
      </c>
      <c r="R160" s="292" t="s">
        <v>82</v>
      </c>
      <c r="S160" s="292" t="s">
        <v>86</v>
      </c>
      <c r="T160" s="292" t="s">
        <v>83</v>
      </c>
      <c r="V160" s="293" t="s">
        <v>81</v>
      </c>
      <c r="W160" s="293" t="s">
        <v>82</v>
      </c>
      <c r="X160" s="293" t="s">
        <v>83</v>
      </c>
    </row>
    <row r="161" spans="1:24" x14ac:dyDescent="0.2">
      <c r="B161" s="256" t="s">
        <v>84</v>
      </c>
      <c r="C161" s="256" t="s">
        <v>84</v>
      </c>
      <c r="D161" s="256" t="s">
        <v>84</v>
      </c>
      <c r="E161" s="256" t="s">
        <v>85</v>
      </c>
      <c r="G161" s="264" t="s">
        <v>84</v>
      </c>
      <c r="H161" s="264" t="s">
        <v>84</v>
      </c>
      <c r="I161" s="264" t="s">
        <v>84</v>
      </c>
      <c r="J161" s="264" t="s">
        <v>85</v>
      </c>
      <c r="L161" s="270" t="s">
        <v>84</v>
      </c>
      <c r="M161" s="270" t="s">
        <v>84</v>
      </c>
      <c r="N161" s="270" t="s">
        <v>84</v>
      </c>
      <c r="O161" s="270" t="s">
        <v>85</v>
      </c>
      <c r="Q161" s="292" t="s">
        <v>84</v>
      </c>
      <c r="R161" s="292" t="s">
        <v>84</v>
      </c>
      <c r="S161" s="292" t="s">
        <v>84</v>
      </c>
      <c r="T161" s="292" t="s">
        <v>85</v>
      </c>
      <c r="V161" s="293" t="s">
        <v>84</v>
      </c>
      <c r="W161" s="293" t="s">
        <v>84</v>
      </c>
      <c r="X161" s="293" t="s">
        <v>85</v>
      </c>
    </row>
    <row r="162" spans="1:24" x14ac:dyDescent="0.2">
      <c r="A162" s="66" t="s">
        <v>7</v>
      </c>
      <c r="B162" s="69">
        <v>4.9800000000000004</v>
      </c>
      <c r="C162" s="69">
        <v>5.04</v>
      </c>
      <c r="D162" s="188">
        <v>0.96899999999999997</v>
      </c>
      <c r="G162">
        <v>4.58</v>
      </c>
      <c r="H162">
        <v>4.41</v>
      </c>
      <c r="I162">
        <v>0.33300000000000002</v>
      </c>
      <c r="L162">
        <v>4.71</v>
      </c>
      <c r="M162">
        <v>4.37</v>
      </c>
      <c r="N162" s="188" t="s">
        <v>174</v>
      </c>
      <c r="Q162">
        <v>5.69</v>
      </c>
      <c r="R162">
        <v>5.65</v>
      </c>
      <c r="V162" s="69">
        <f>AVERAGE(B162,G162,L162,Q162)</f>
        <v>4.99</v>
      </c>
      <c r="W162" s="69">
        <f>AVERAGE(C162,H162,M162,R162)</f>
        <v>4.8674999999999997</v>
      </c>
    </row>
    <row r="163" spans="1:24" x14ac:dyDescent="0.2">
      <c r="A163" s="11" t="s">
        <v>36</v>
      </c>
      <c r="B163" s="69">
        <v>2.4900000000000002</v>
      </c>
      <c r="C163" s="69">
        <v>2.69</v>
      </c>
      <c r="D163" s="188">
        <v>1.02</v>
      </c>
      <c r="G163">
        <v>2.41</v>
      </c>
      <c r="H163">
        <v>2.25</v>
      </c>
      <c r="I163">
        <v>0.48599999999999999</v>
      </c>
      <c r="L163">
        <v>3.04</v>
      </c>
      <c r="M163">
        <v>2.68</v>
      </c>
      <c r="N163" s="188" t="s">
        <v>175</v>
      </c>
      <c r="Q163">
        <v>2.5099999999999998</v>
      </c>
      <c r="R163">
        <v>2.48</v>
      </c>
      <c r="V163" s="69">
        <f>AVERAGE(B163,G163,L163,Q163)</f>
        <v>2.6124999999999998</v>
      </c>
      <c r="W163" s="69">
        <f>AVERAGE(C163,H163,M163,R163)</f>
        <v>2.5249999999999999</v>
      </c>
    </row>
    <row r="164" spans="1:24" x14ac:dyDescent="0.2">
      <c r="A164" s="11" t="s">
        <v>72</v>
      </c>
      <c r="B164" s="69">
        <v>1.62</v>
      </c>
      <c r="C164" s="69">
        <v>1.73</v>
      </c>
      <c r="D164" s="188" t="s">
        <v>174</v>
      </c>
      <c r="G164">
        <v>2.06</v>
      </c>
      <c r="H164">
        <v>1.95</v>
      </c>
      <c r="I164">
        <v>0.222</v>
      </c>
      <c r="L164">
        <v>2.63</v>
      </c>
      <c r="M164">
        <v>2.31</v>
      </c>
      <c r="N164" s="188" t="s">
        <v>175</v>
      </c>
      <c r="Q164" s="69">
        <v>1.7</v>
      </c>
      <c r="R164" s="69">
        <v>1.6</v>
      </c>
      <c r="V164" s="69">
        <f t="shared" ref="V164:V170" si="15">AVERAGE(B164,G164,L164,Q164)</f>
        <v>2.0024999999999999</v>
      </c>
      <c r="W164" s="69">
        <f>AVERAGE(C164,H164,M164,R164)</f>
        <v>1.8975</v>
      </c>
    </row>
    <row r="165" spans="1:24" x14ac:dyDescent="0.2">
      <c r="A165" s="11" t="s">
        <v>57</v>
      </c>
      <c r="B165" s="69">
        <v>1.33</v>
      </c>
      <c r="C165" s="69">
        <v>1.1200000000000001</v>
      </c>
      <c r="D165" s="188">
        <v>0.88700000000000001</v>
      </c>
      <c r="G165">
        <v>1.21</v>
      </c>
      <c r="H165">
        <v>1.1100000000000001</v>
      </c>
      <c r="I165">
        <v>0.252</v>
      </c>
      <c r="L165">
        <v>1.77</v>
      </c>
      <c r="M165" s="69">
        <v>1.4</v>
      </c>
      <c r="N165" s="188" t="s">
        <v>175</v>
      </c>
      <c r="Q165">
        <v>1.28</v>
      </c>
      <c r="R165">
        <v>1.0900000000000001</v>
      </c>
      <c r="V165" s="69">
        <f t="shared" si="15"/>
        <v>1.3975000000000002</v>
      </c>
      <c r="W165" s="69">
        <f t="shared" ref="W165:W170" si="16">AVERAGE(C165,H165,M165,R165)</f>
        <v>1.1800000000000002</v>
      </c>
    </row>
    <row r="166" spans="1:24" x14ac:dyDescent="0.2">
      <c r="A166" s="11" t="s">
        <v>56</v>
      </c>
      <c r="B166" s="69">
        <v>1.05</v>
      </c>
      <c r="C166" s="69">
        <v>1.08</v>
      </c>
      <c r="D166" s="188" t="s">
        <v>174</v>
      </c>
      <c r="E166" s="69">
        <v>8.69</v>
      </c>
      <c r="G166" s="69">
        <v>1.1399999999999999</v>
      </c>
      <c r="H166" s="69">
        <v>1.1599999999999999</v>
      </c>
      <c r="I166">
        <v>0.216</v>
      </c>
      <c r="J166">
        <v>11.8</v>
      </c>
      <c r="L166">
        <v>1.02</v>
      </c>
      <c r="M166">
        <v>0.95399999999999996</v>
      </c>
      <c r="N166" s="188" t="s">
        <v>175</v>
      </c>
      <c r="O166">
        <v>10.3</v>
      </c>
      <c r="Q166">
        <v>1.26</v>
      </c>
      <c r="R166">
        <v>1.04</v>
      </c>
      <c r="T166">
        <v>8.56</v>
      </c>
      <c r="V166" s="69">
        <f t="shared" si="15"/>
        <v>1.1174999999999999</v>
      </c>
      <c r="W166" s="69">
        <f t="shared" si="16"/>
        <v>1.0585</v>
      </c>
      <c r="X166" s="69">
        <f>AVERAGE(E166,J166,O166,T166)</f>
        <v>9.8375000000000004</v>
      </c>
    </row>
    <row r="167" spans="1:24" x14ac:dyDescent="0.2">
      <c r="A167" s="11" t="s">
        <v>60</v>
      </c>
      <c r="B167" s="69">
        <v>1.18</v>
      </c>
      <c r="C167" s="69">
        <v>1.25</v>
      </c>
      <c r="D167" s="188">
        <v>0.89300000000000002</v>
      </c>
      <c r="G167">
        <v>1.23</v>
      </c>
      <c r="H167" s="69">
        <v>1.1000000000000001</v>
      </c>
      <c r="I167">
        <v>0.30299999999999999</v>
      </c>
      <c r="L167" s="69">
        <v>1.3</v>
      </c>
      <c r="M167">
        <v>1.19</v>
      </c>
      <c r="N167" s="188" t="s">
        <v>175</v>
      </c>
      <c r="Q167">
        <v>1.53</v>
      </c>
      <c r="R167">
        <v>1.32</v>
      </c>
      <c r="V167" s="69">
        <f t="shared" si="15"/>
        <v>1.31</v>
      </c>
      <c r="W167" s="69">
        <f t="shared" si="16"/>
        <v>1.2150000000000001</v>
      </c>
    </row>
    <row r="168" spans="1:24" x14ac:dyDescent="0.2">
      <c r="A168" s="11" t="s">
        <v>59</v>
      </c>
      <c r="B168" s="69">
        <v>1.05</v>
      </c>
      <c r="C168" s="69">
        <v>1.23</v>
      </c>
      <c r="D168" s="188">
        <v>0.80500000000000005</v>
      </c>
      <c r="E168" s="69">
        <v>3.65</v>
      </c>
      <c r="G168" s="69">
        <v>1.22</v>
      </c>
      <c r="H168" s="69">
        <v>1.1000000000000001</v>
      </c>
      <c r="I168">
        <v>0.189</v>
      </c>
      <c r="J168">
        <v>1.77</v>
      </c>
      <c r="L168">
        <v>1.25</v>
      </c>
      <c r="M168">
        <v>0.99399999999999999</v>
      </c>
      <c r="N168" s="188" t="s">
        <v>175</v>
      </c>
      <c r="O168">
        <v>2.46</v>
      </c>
      <c r="Q168">
        <v>1.22</v>
      </c>
      <c r="R168">
        <v>1.07</v>
      </c>
      <c r="T168">
        <v>3.66</v>
      </c>
      <c r="V168" s="69">
        <f t="shared" si="15"/>
        <v>1.1850000000000001</v>
      </c>
      <c r="W168" s="69">
        <f t="shared" si="16"/>
        <v>1.0985</v>
      </c>
      <c r="X168" s="69">
        <f>AVERAGE(E168,J168,O168,T168)</f>
        <v>2.8849999999999998</v>
      </c>
    </row>
    <row r="169" spans="1:24" x14ac:dyDescent="0.2">
      <c r="A169" s="11" t="s">
        <v>63</v>
      </c>
      <c r="B169" s="69">
        <v>1.24</v>
      </c>
      <c r="C169" s="69">
        <v>1.23</v>
      </c>
      <c r="D169" s="71">
        <v>0.92</v>
      </c>
      <c r="G169">
        <v>1.43</v>
      </c>
      <c r="H169">
        <v>1.1399999999999999</v>
      </c>
      <c r="I169">
        <v>0.316</v>
      </c>
      <c r="L169">
        <v>1.41</v>
      </c>
      <c r="M169">
        <v>1.24</v>
      </c>
      <c r="N169" s="188" t="s">
        <v>175</v>
      </c>
      <c r="Q169">
        <v>1.19</v>
      </c>
      <c r="R169">
        <v>1.0900000000000001</v>
      </c>
      <c r="V169" s="69">
        <f t="shared" si="15"/>
        <v>1.3174999999999999</v>
      </c>
      <c r="W169" s="69">
        <f t="shared" si="16"/>
        <v>1.175</v>
      </c>
    </row>
    <row r="170" spans="1:24" x14ac:dyDescent="0.2">
      <c r="A170" s="11" t="s">
        <v>62</v>
      </c>
      <c r="B170" s="69">
        <v>1.1499999999999999</v>
      </c>
      <c r="C170" s="69">
        <v>1.19</v>
      </c>
      <c r="D170" s="188" t="s">
        <v>174</v>
      </c>
      <c r="E170" s="69">
        <v>4.5199999999999996</v>
      </c>
      <c r="G170" s="69">
        <v>1.23</v>
      </c>
      <c r="H170" s="69">
        <v>1.07</v>
      </c>
      <c r="I170" s="71">
        <v>0.23599999999999999</v>
      </c>
      <c r="J170">
        <v>3.39</v>
      </c>
      <c r="L170">
        <v>1.51</v>
      </c>
      <c r="M170">
        <v>0.79400000000000004</v>
      </c>
      <c r="N170" s="188" t="s">
        <v>175</v>
      </c>
      <c r="O170">
        <v>4.54</v>
      </c>
      <c r="Q170">
        <v>1.1499999999999999</v>
      </c>
      <c r="R170">
        <v>1.01</v>
      </c>
      <c r="T170">
        <v>3.84</v>
      </c>
      <c r="V170" s="69">
        <f t="shared" si="15"/>
        <v>1.2599999999999998</v>
      </c>
      <c r="W170" s="69">
        <f t="shared" si="16"/>
        <v>1.016</v>
      </c>
      <c r="X170" s="69">
        <f>AVERAGE(E170,J170,O170,T170)</f>
        <v>4.0724999999999998</v>
      </c>
    </row>
    <row r="171" spans="1:24" x14ac:dyDescent="0.2">
      <c r="A171" s="275" t="s">
        <v>179</v>
      </c>
      <c r="L171">
        <v>1.63</v>
      </c>
      <c r="V171" s="69"/>
      <c r="W171" s="69"/>
      <c r="X171" s="297"/>
    </row>
    <row r="172" spans="1:24" x14ac:dyDescent="0.2">
      <c r="A172" s="275" t="s">
        <v>180</v>
      </c>
      <c r="L172">
        <v>1.58</v>
      </c>
    </row>
    <row r="173" spans="1:24" x14ac:dyDescent="0.2">
      <c r="A173" s="275"/>
      <c r="V173" s="69">
        <f>AVERAGE(V165:V170)</f>
        <v>1.2645833333333332</v>
      </c>
      <c r="W173" s="69">
        <f>AVERAGE(W165:W170)</f>
        <v>1.1238333333333332</v>
      </c>
      <c r="X173" s="69">
        <f>AVERAGE(X166:X170)</f>
        <v>5.5983333333333336</v>
      </c>
    </row>
    <row r="174" spans="1:24" x14ac:dyDescent="0.2">
      <c r="A174" s="275"/>
      <c r="V174" s="69">
        <f>AVERAGE(V165,V167,V169)</f>
        <v>1.3416666666666668</v>
      </c>
      <c r="W174" s="69">
        <f>AVERAGE(W165,W167,W169)</f>
        <v>1.1900000000000002</v>
      </c>
      <c r="X174" s="297" t="s">
        <v>195</v>
      </c>
    </row>
    <row r="175" spans="1:24" x14ac:dyDescent="0.2">
      <c r="A175" s="275"/>
      <c r="V175" s="69">
        <f>AVERAGE(V166,V168,V170)</f>
        <v>1.1875</v>
      </c>
      <c r="W175" s="69">
        <f>AVERAGE(W166,W168,W170)</f>
        <v>1.0576666666666668</v>
      </c>
      <c r="X175" s="297" t="s">
        <v>196</v>
      </c>
    </row>
    <row r="179" spans="1:24" x14ac:dyDescent="0.2">
      <c r="B179" s="336">
        <v>41674</v>
      </c>
      <c r="C179" s="337"/>
      <c r="D179" s="337"/>
      <c r="E179" s="337"/>
      <c r="G179" s="336">
        <v>41787</v>
      </c>
      <c r="H179" s="337"/>
      <c r="I179" s="337"/>
      <c r="J179" s="337"/>
      <c r="L179" s="336">
        <v>41862</v>
      </c>
      <c r="M179" s="337"/>
      <c r="N179" s="337"/>
      <c r="O179" s="337"/>
      <c r="Q179" s="336">
        <v>41947</v>
      </c>
      <c r="R179" s="337"/>
      <c r="S179" s="337"/>
      <c r="T179" s="337"/>
      <c r="W179" s="161" t="s">
        <v>344</v>
      </c>
    </row>
    <row r="180" spans="1:24" x14ac:dyDescent="0.2">
      <c r="B180" s="298" t="s">
        <v>81</v>
      </c>
      <c r="C180" s="298" t="s">
        <v>82</v>
      </c>
      <c r="D180" s="298" t="s">
        <v>86</v>
      </c>
      <c r="E180" s="298" t="s">
        <v>83</v>
      </c>
      <c r="G180" s="306" t="s">
        <v>81</v>
      </c>
      <c r="H180" s="306" t="s">
        <v>82</v>
      </c>
      <c r="I180" s="306" t="s">
        <v>86</v>
      </c>
      <c r="J180" s="306" t="s">
        <v>83</v>
      </c>
      <c r="L180" s="310" t="s">
        <v>81</v>
      </c>
      <c r="M180" s="310" t="s">
        <v>82</v>
      </c>
      <c r="N180" s="310" t="s">
        <v>86</v>
      </c>
      <c r="O180" s="310" t="s">
        <v>83</v>
      </c>
      <c r="Q180" s="317" t="s">
        <v>81</v>
      </c>
      <c r="R180" s="317" t="s">
        <v>82</v>
      </c>
      <c r="S180" s="317" t="s">
        <v>86</v>
      </c>
      <c r="T180" s="317" t="s">
        <v>83</v>
      </c>
      <c r="V180" s="325" t="s">
        <v>81</v>
      </c>
      <c r="W180" s="325" t="s">
        <v>82</v>
      </c>
      <c r="X180" s="325" t="s">
        <v>83</v>
      </c>
    </row>
    <row r="181" spans="1:24" x14ac:dyDescent="0.2">
      <c r="B181" s="298" t="s">
        <v>84</v>
      </c>
      <c r="C181" s="298" t="s">
        <v>84</v>
      </c>
      <c r="D181" s="298" t="s">
        <v>84</v>
      </c>
      <c r="E181" s="298" t="s">
        <v>85</v>
      </c>
      <c r="G181" s="306" t="s">
        <v>84</v>
      </c>
      <c r="H181" s="306" t="s">
        <v>84</v>
      </c>
      <c r="I181" s="306" t="s">
        <v>84</v>
      </c>
      <c r="J181" s="306" t="s">
        <v>85</v>
      </c>
      <c r="L181" s="310" t="s">
        <v>84</v>
      </c>
      <c r="M181" s="310" t="s">
        <v>84</v>
      </c>
      <c r="N181" s="310" t="s">
        <v>84</v>
      </c>
      <c r="O181" s="310" t="s">
        <v>85</v>
      </c>
      <c r="Q181" s="317" t="s">
        <v>84</v>
      </c>
      <c r="R181" s="317" t="s">
        <v>84</v>
      </c>
      <c r="S181" s="317" t="s">
        <v>84</v>
      </c>
      <c r="T181" s="317" t="s">
        <v>85</v>
      </c>
      <c r="V181" s="325" t="s">
        <v>84</v>
      </c>
      <c r="W181" s="325" t="s">
        <v>84</v>
      </c>
      <c r="X181" s="325" t="s">
        <v>85</v>
      </c>
    </row>
    <row r="182" spans="1:24" x14ac:dyDescent="0.2">
      <c r="A182" s="66" t="s">
        <v>7</v>
      </c>
      <c r="B182" s="69">
        <v>4.67</v>
      </c>
      <c r="C182" s="69">
        <v>4.3099999999999996</v>
      </c>
      <c r="D182" s="188" t="s">
        <v>198</v>
      </c>
      <c r="G182" s="69">
        <v>3.76</v>
      </c>
      <c r="H182" s="69">
        <v>3.25</v>
      </c>
      <c r="I182" s="188" t="s">
        <v>174</v>
      </c>
      <c r="L182" s="69">
        <v>4</v>
      </c>
      <c r="M182">
        <v>3.95</v>
      </c>
      <c r="N182" s="188" t="s">
        <v>174</v>
      </c>
      <c r="Q182">
        <v>4.3099999999999996</v>
      </c>
      <c r="R182">
        <v>4.28</v>
      </c>
      <c r="S182">
        <v>0.13400000000000001</v>
      </c>
      <c r="V182" s="69">
        <f>AVERAGE(B182,G182,L182,Q182)</f>
        <v>4.1849999999999996</v>
      </c>
      <c r="W182" s="69">
        <f>AVERAGE(C182,H182,M182,R182)</f>
        <v>3.9474999999999998</v>
      </c>
    </row>
    <row r="183" spans="1:24" x14ac:dyDescent="0.2">
      <c r="A183" s="11" t="s">
        <v>36</v>
      </c>
      <c r="B183" s="69">
        <v>2.39</v>
      </c>
      <c r="C183" s="69">
        <v>2.1800000000000002</v>
      </c>
      <c r="D183" s="188" t="s">
        <v>198</v>
      </c>
      <c r="G183" s="69">
        <v>2.31</v>
      </c>
      <c r="H183" s="69">
        <v>1.94</v>
      </c>
      <c r="I183" s="188" t="s">
        <v>174</v>
      </c>
      <c r="L183">
        <v>2.61</v>
      </c>
      <c r="M183">
        <v>2.2599999999999998</v>
      </c>
      <c r="N183" s="188" t="s">
        <v>174</v>
      </c>
      <c r="Q183">
        <v>2.89</v>
      </c>
      <c r="R183">
        <v>2.68</v>
      </c>
      <c r="S183" s="71">
        <v>0.32</v>
      </c>
      <c r="V183" s="69">
        <f>AVERAGE(B183,G183,L183,Q183)</f>
        <v>2.5500000000000003</v>
      </c>
      <c r="W183" s="69">
        <f>AVERAGE(C183,H183,M183,R183)</f>
        <v>2.2650000000000001</v>
      </c>
    </row>
    <row r="184" spans="1:24" x14ac:dyDescent="0.2">
      <c r="A184" s="11" t="s">
        <v>72</v>
      </c>
      <c r="B184" s="69">
        <v>1.65</v>
      </c>
      <c r="C184" s="69">
        <v>1.51</v>
      </c>
      <c r="D184" s="188" t="s">
        <v>198</v>
      </c>
      <c r="G184" s="69">
        <v>1.86</v>
      </c>
      <c r="H184" s="69">
        <v>1.51</v>
      </c>
      <c r="I184" s="188" t="s">
        <v>174</v>
      </c>
      <c r="L184">
        <v>2.15</v>
      </c>
      <c r="M184">
        <v>2.0499999999999998</v>
      </c>
      <c r="N184" s="188" t="s">
        <v>174</v>
      </c>
      <c r="Q184">
        <v>1.83</v>
      </c>
      <c r="R184">
        <v>1.92</v>
      </c>
      <c r="S184">
        <v>0.17699999999999999</v>
      </c>
      <c r="V184" s="69">
        <f t="shared" ref="V184:V190" si="17">AVERAGE(B184,G184,L184,Q184)</f>
        <v>1.8725000000000001</v>
      </c>
      <c r="W184" s="69">
        <f>AVERAGE(C184,H184,M184,R184)</f>
        <v>1.7475000000000001</v>
      </c>
    </row>
    <row r="185" spans="1:24" x14ac:dyDescent="0.2">
      <c r="A185" s="11" t="s">
        <v>57</v>
      </c>
      <c r="B185" s="69">
        <v>1.42</v>
      </c>
      <c r="C185" s="69">
        <v>1.17</v>
      </c>
      <c r="D185" s="188" t="s">
        <v>198</v>
      </c>
      <c r="G185" s="69">
        <v>1.84</v>
      </c>
      <c r="H185" s="69">
        <v>1.35</v>
      </c>
      <c r="I185" s="188" t="s">
        <v>198</v>
      </c>
      <c r="L185">
        <v>1.21</v>
      </c>
      <c r="M185">
        <v>1.1100000000000001</v>
      </c>
      <c r="N185" s="188" t="s">
        <v>174</v>
      </c>
      <c r="Q185">
        <v>1.33</v>
      </c>
      <c r="R185">
        <v>1.26</v>
      </c>
      <c r="S185">
        <v>0.20399999999999999</v>
      </c>
      <c r="V185" s="69">
        <f t="shared" si="17"/>
        <v>1.45</v>
      </c>
      <c r="W185" s="69">
        <f t="shared" ref="W185:W190" si="18">AVERAGE(C185,H185,M185,R185)</f>
        <v>1.2224999999999999</v>
      </c>
    </row>
    <row r="186" spans="1:24" x14ac:dyDescent="0.2">
      <c r="A186" s="11" t="s">
        <v>56</v>
      </c>
      <c r="B186" s="69">
        <v>1.03</v>
      </c>
      <c r="C186" s="69">
        <v>0.93100000000000005</v>
      </c>
      <c r="D186" s="188" t="s">
        <v>198</v>
      </c>
      <c r="E186" s="69">
        <v>7.82</v>
      </c>
      <c r="G186" s="69">
        <v>1.1299999999999999</v>
      </c>
      <c r="H186" s="69">
        <v>1.01</v>
      </c>
      <c r="I186" s="188" t="s">
        <v>198</v>
      </c>
      <c r="J186" s="69">
        <v>9.0399999999999991</v>
      </c>
      <c r="L186" s="69">
        <v>1.27</v>
      </c>
      <c r="M186" s="71">
        <v>0.84</v>
      </c>
      <c r="N186" s="188" t="s">
        <v>174</v>
      </c>
      <c r="O186">
        <v>6.36</v>
      </c>
      <c r="Q186">
        <v>1.33</v>
      </c>
      <c r="R186">
        <v>1.29</v>
      </c>
      <c r="S186">
        <v>0.19800000000000001</v>
      </c>
      <c r="T186">
        <v>7.41</v>
      </c>
      <c r="V186" s="69">
        <f t="shared" si="17"/>
        <v>1.19</v>
      </c>
      <c r="W186" s="69">
        <f t="shared" si="18"/>
        <v>1.0177499999999999</v>
      </c>
      <c r="X186" s="69">
        <f>AVERAGE(E186,J186,O186,T186)</f>
        <v>7.6574999999999998</v>
      </c>
    </row>
    <row r="187" spans="1:24" x14ac:dyDescent="0.2">
      <c r="A187" s="11" t="s">
        <v>60</v>
      </c>
      <c r="B187" s="69">
        <v>1.31</v>
      </c>
      <c r="C187" s="69">
        <v>1.19</v>
      </c>
      <c r="D187" s="188" t="s">
        <v>198</v>
      </c>
      <c r="G187" s="69">
        <v>1.48</v>
      </c>
      <c r="H187" s="69">
        <v>1.1399999999999999</v>
      </c>
      <c r="I187" s="188" t="s">
        <v>198</v>
      </c>
      <c r="L187">
        <v>1.1599999999999999</v>
      </c>
      <c r="M187">
        <v>1.07</v>
      </c>
      <c r="N187" s="188" t="s">
        <v>174</v>
      </c>
      <c r="Q187">
        <v>1.36</v>
      </c>
      <c r="R187">
        <v>1.27</v>
      </c>
      <c r="S187">
        <v>0.222</v>
      </c>
      <c r="V187" s="69">
        <f t="shared" si="17"/>
        <v>1.3275000000000001</v>
      </c>
      <c r="W187" s="69">
        <f t="shared" si="18"/>
        <v>1.1675</v>
      </c>
    </row>
    <row r="188" spans="1:24" x14ac:dyDescent="0.2">
      <c r="A188" s="11" t="s">
        <v>59</v>
      </c>
      <c r="B188" s="69">
        <v>1.1100000000000001</v>
      </c>
      <c r="C188" s="69">
        <v>1.06</v>
      </c>
      <c r="D188" s="188" t="s">
        <v>198</v>
      </c>
      <c r="E188" s="69">
        <v>3.24</v>
      </c>
      <c r="G188" s="69">
        <v>1.26</v>
      </c>
      <c r="H188" s="69">
        <v>1.25</v>
      </c>
      <c r="I188" s="188" t="s">
        <v>198</v>
      </c>
      <c r="J188" s="69">
        <v>3.27</v>
      </c>
      <c r="L188" s="69">
        <v>1.17</v>
      </c>
      <c r="M188">
        <v>0.997</v>
      </c>
      <c r="N188" s="188" t="s">
        <v>174</v>
      </c>
      <c r="O188">
        <v>3.05</v>
      </c>
      <c r="Q188">
        <v>1.37</v>
      </c>
      <c r="R188">
        <v>1.22</v>
      </c>
      <c r="S188">
        <v>0.107</v>
      </c>
      <c r="T188">
        <v>2.74</v>
      </c>
      <c r="V188" s="69">
        <f t="shared" si="17"/>
        <v>1.2275</v>
      </c>
      <c r="W188" s="69">
        <f t="shared" si="18"/>
        <v>1.13175</v>
      </c>
      <c r="X188" s="69">
        <f>AVERAGE(E188,J188,O188,T188)</f>
        <v>3.0749999999999997</v>
      </c>
    </row>
    <row r="189" spans="1:24" x14ac:dyDescent="0.2">
      <c r="A189" s="11" t="s">
        <v>63</v>
      </c>
      <c r="B189" s="69">
        <v>1.28</v>
      </c>
      <c r="C189" s="69">
        <v>1.1599999999999999</v>
      </c>
      <c r="D189" s="188" t="s">
        <v>198</v>
      </c>
      <c r="G189" s="69">
        <v>1.36</v>
      </c>
      <c r="H189" s="69">
        <v>1.1100000000000001</v>
      </c>
      <c r="I189" s="188" t="s">
        <v>198</v>
      </c>
      <c r="L189">
        <v>1.26</v>
      </c>
      <c r="M189">
        <v>1.1200000000000001</v>
      </c>
      <c r="N189" s="188" t="s">
        <v>174</v>
      </c>
      <c r="Q189">
        <v>1.32</v>
      </c>
      <c r="R189">
        <v>1.22</v>
      </c>
      <c r="S189">
        <v>0.16400000000000001</v>
      </c>
      <c r="V189" s="69">
        <f t="shared" si="17"/>
        <v>1.3050000000000002</v>
      </c>
      <c r="W189" s="69">
        <f t="shared" si="18"/>
        <v>1.1525000000000001</v>
      </c>
    </row>
    <row r="190" spans="1:24" x14ac:dyDescent="0.2">
      <c r="A190" s="11" t="s">
        <v>62</v>
      </c>
      <c r="B190" s="69">
        <v>1.19</v>
      </c>
      <c r="C190" s="69">
        <v>1.1599999999999999</v>
      </c>
      <c r="D190" s="188" t="s">
        <v>198</v>
      </c>
      <c r="E190" s="69">
        <v>3.8</v>
      </c>
      <c r="G190" s="69">
        <v>1.03</v>
      </c>
      <c r="H190" s="71">
        <v>0.86699999999999999</v>
      </c>
      <c r="I190" s="188" t="s">
        <v>198</v>
      </c>
      <c r="J190" s="69">
        <v>3.68</v>
      </c>
      <c r="L190" s="69">
        <v>1.26</v>
      </c>
      <c r="M190">
        <v>0.92400000000000004</v>
      </c>
      <c r="N190" s="188" t="s">
        <v>174</v>
      </c>
      <c r="O190">
        <v>3.63</v>
      </c>
      <c r="Q190">
        <v>1.32</v>
      </c>
      <c r="R190">
        <v>1.22</v>
      </c>
      <c r="S190">
        <v>0.14899999999999999</v>
      </c>
      <c r="T190" s="69">
        <v>4</v>
      </c>
      <c r="V190" s="69">
        <f t="shared" si="17"/>
        <v>1.2</v>
      </c>
      <c r="W190" s="69">
        <f t="shared" si="18"/>
        <v>1.0427500000000001</v>
      </c>
      <c r="X190" s="69">
        <f>AVERAGE(E190,J190,O190,T190)</f>
        <v>3.7774999999999999</v>
      </c>
    </row>
    <row r="191" spans="1:24" x14ac:dyDescent="0.2">
      <c r="V191" s="69"/>
      <c r="W191" s="69"/>
      <c r="X191" s="297"/>
    </row>
    <row r="193" spans="22:24" x14ac:dyDescent="0.2">
      <c r="V193" s="69">
        <f>AVERAGE(V185:V190)</f>
        <v>1.2833333333333334</v>
      </c>
      <c r="W193" s="69">
        <f>AVERAGE(W185:W190)</f>
        <v>1.1224583333333331</v>
      </c>
      <c r="X193" s="69">
        <f>AVERAGE(X186:X190)</f>
        <v>4.8366666666666669</v>
      </c>
    </row>
    <row r="194" spans="22:24" x14ac:dyDescent="0.2">
      <c r="V194" s="69">
        <f>AVERAGE(V185,V187,V189)</f>
        <v>1.3608333333333331</v>
      </c>
      <c r="W194" s="69">
        <f>AVERAGE(W185,W187,W189)</f>
        <v>1.1808333333333332</v>
      </c>
      <c r="X194" s="297" t="s">
        <v>195</v>
      </c>
    </row>
    <row r="195" spans="22:24" x14ac:dyDescent="0.2">
      <c r="V195" s="69">
        <f>AVERAGE(V186,V188,V190)</f>
        <v>1.2058333333333333</v>
      </c>
      <c r="W195" s="69">
        <f>AVERAGE(W186,W188,W190)</f>
        <v>1.0640833333333333</v>
      </c>
      <c r="X195" s="297" t="s">
        <v>196</v>
      </c>
    </row>
  </sheetData>
  <mergeCells count="41">
    <mergeCell ref="Q179:T179"/>
    <mergeCell ref="B179:E179"/>
    <mergeCell ref="B4:E4"/>
    <mergeCell ref="B5:E5"/>
    <mergeCell ref="L37:O37"/>
    <mergeCell ref="G73:J73"/>
    <mergeCell ref="B19:E19"/>
    <mergeCell ref="G19:J19"/>
    <mergeCell ref="B55:E55"/>
    <mergeCell ref="B73:E73"/>
    <mergeCell ref="B37:E37"/>
    <mergeCell ref="G37:J37"/>
    <mergeCell ref="L19:O19"/>
    <mergeCell ref="G179:J179"/>
    <mergeCell ref="L179:O179"/>
    <mergeCell ref="Q37:T37"/>
    <mergeCell ref="L55:O55"/>
    <mergeCell ref="H55:K55"/>
    <mergeCell ref="Q55:T55"/>
    <mergeCell ref="L73:O73"/>
    <mergeCell ref="Q142:T142"/>
    <mergeCell ref="G108:J108"/>
    <mergeCell ref="L108:O108"/>
    <mergeCell ref="Q108:T108"/>
    <mergeCell ref="Q73:T73"/>
    <mergeCell ref="L91:O91"/>
    <mergeCell ref="Q91:T91"/>
    <mergeCell ref="H79:I79"/>
    <mergeCell ref="G91:J91"/>
    <mergeCell ref="Q159:T159"/>
    <mergeCell ref="B159:E159"/>
    <mergeCell ref="B91:E91"/>
    <mergeCell ref="B125:E125"/>
    <mergeCell ref="G125:J125"/>
    <mergeCell ref="L125:O125"/>
    <mergeCell ref="B142:E142"/>
    <mergeCell ref="G142:J142"/>
    <mergeCell ref="B108:E108"/>
    <mergeCell ref="L142:O142"/>
    <mergeCell ref="G159:J159"/>
    <mergeCell ref="L159:O159"/>
  </mergeCells>
  <phoneticPr fontId="0" type="noConversion"/>
  <pageMargins left="0.75" right="0.75" top="1" bottom="1" header="0.5" footer="0.5"/>
  <pageSetup scale="7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51"/>
  <sheetViews>
    <sheetView tabSelected="1" workbookViewId="0">
      <pane xSplit="2" ySplit="2" topLeftCell="C122" activePane="bottomRight" state="frozen"/>
      <selection pane="topRight" activeCell="C1" sqref="C1"/>
      <selection pane="bottomLeft" activeCell="A3" sqref="A3"/>
      <selection pane="bottomRight" activeCell="T133" sqref="T133"/>
    </sheetView>
  </sheetViews>
  <sheetFormatPr defaultRowHeight="12.75" x14ac:dyDescent="0.2"/>
  <cols>
    <col min="1" max="1" width="22.140625" customWidth="1"/>
    <col min="6" max="6" width="11.7109375" customWidth="1"/>
    <col min="21" max="21" width="11.5703125" customWidth="1"/>
    <col min="30" max="30" width="9.140625" customWidth="1"/>
  </cols>
  <sheetData>
    <row r="1" spans="1:30" x14ac:dyDescent="0.2">
      <c r="A1" s="197" t="s">
        <v>139</v>
      </c>
      <c r="B1" s="198" t="s">
        <v>137</v>
      </c>
      <c r="C1" s="49" t="s">
        <v>27</v>
      </c>
      <c r="D1" s="49" t="s">
        <v>138</v>
      </c>
      <c r="E1" s="49" t="s">
        <v>65</v>
      </c>
      <c r="F1" s="49" t="s">
        <v>65</v>
      </c>
      <c r="G1" s="49" t="s">
        <v>68</v>
      </c>
      <c r="H1" s="49" t="s">
        <v>12</v>
      </c>
      <c r="I1" s="49" t="s">
        <v>31</v>
      </c>
      <c r="J1" s="49" t="s">
        <v>35</v>
      </c>
      <c r="K1" s="49" t="s">
        <v>26</v>
      </c>
      <c r="L1" s="49" t="s">
        <v>9</v>
      </c>
      <c r="M1" s="49" t="s">
        <v>24</v>
      </c>
      <c r="N1" s="49" t="s">
        <v>16</v>
      </c>
      <c r="O1" s="49" t="s">
        <v>53</v>
      </c>
      <c r="P1" s="49" t="s">
        <v>15</v>
      </c>
      <c r="Q1" s="135" t="s">
        <v>111</v>
      </c>
      <c r="R1" s="201" t="s">
        <v>112</v>
      </c>
      <c r="S1" s="199" t="s">
        <v>146</v>
      </c>
      <c r="T1" s="199" t="s">
        <v>147</v>
      </c>
      <c r="U1" s="200" t="s">
        <v>148</v>
      </c>
      <c r="V1" s="200" t="s">
        <v>37</v>
      </c>
      <c r="W1" s="199" t="s">
        <v>149</v>
      </c>
      <c r="X1" s="128" t="s">
        <v>150</v>
      </c>
      <c r="Y1" s="128" t="s">
        <v>151</v>
      </c>
      <c r="Z1" s="128" t="s">
        <v>81</v>
      </c>
      <c r="AA1" s="128" t="s">
        <v>152</v>
      </c>
      <c r="AB1" s="128" t="s">
        <v>153</v>
      </c>
    </row>
    <row r="2" spans="1:30" ht="13.5" thickBot="1" x14ac:dyDescent="0.25">
      <c r="A2" s="44"/>
      <c r="B2" s="196"/>
      <c r="C2" s="51" t="s">
        <v>4</v>
      </c>
      <c r="D2" s="51"/>
      <c r="E2" s="51" t="s">
        <v>113</v>
      </c>
      <c r="F2" s="51" t="s">
        <v>99</v>
      </c>
      <c r="G2" s="51" t="s">
        <v>113</v>
      </c>
      <c r="H2" s="51" t="s">
        <v>113</v>
      </c>
      <c r="I2" s="51" t="s">
        <v>113</v>
      </c>
      <c r="J2" s="51" t="s">
        <v>113</v>
      </c>
      <c r="K2" s="51" t="s">
        <v>113</v>
      </c>
      <c r="L2" s="51" t="s">
        <v>113</v>
      </c>
      <c r="M2" s="51" t="s">
        <v>113</v>
      </c>
      <c r="N2" s="51" t="s">
        <v>113</v>
      </c>
      <c r="O2" s="51" t="s">
        <v>113</v>
      </c>
      <c r="P2" s="51" t="s">
        <v>113</v>
      </c>
      <c r="Q2" s="134" t="s">
        <v>32</v>
      </c>
      <c r="R2" s="51" t="s">
        <v>113</v>
      </c>
      <c r="S2" s="51" t="s">
        <v>113</v>
      </c>
      <c r="T2" s="51" t="s">
        <v>113</v>
      </c>
      <c r="U2" s="51" t="s">
        <v>113</v>
      </c>
      <c r="V2" s="51" t="s">
        <v>113</v>
      </c>
      <c r="W2" s="51" t="s">
        <v>113</v>
      </c>
      <c r="X2" s="51" t="s">
        <v>28</v>
      </c>
      <c r="Y2" s="51" t="s">
        <v>70</v>
      </c>
      <c r="Z2" s="51" t="s">
        <v>84</v>
      </c>
      <c r="AA2" s="51" t="s">
        <v>84</v>
      </c>
      <c r="AB2" s="51" t="s">
        <v>85</v>
      </c>
    </row>
    <row r="4" spans="1:30" x14ac:dyDescent="0.2">
      <c r="A4" t="s">
        <v>7</v>
      </c>
      <c r="B4">
        <v>1999</v>
      </c>
      <c r="C4" s="124" t="s">
        <v>155</v>
      </c>
      <c r="D4" s="124" t="s">
        <v>155</v>
      </c>
      <c r="E4" s="53">
        <v>2023.2882352941178</v>
      </c>
      <c r="F4" s="53">
        <v>2060.8489999999997</v>
      </c>
      <c r="G4" s="53">
        <v>356.71333333333337</v>
      </c>
      <c r="H4" s="53">
        <v>172.5</v>
      </c>
      <c r="I4" s="52">
        <v>88.3</v>
      </c>
      <c r="J4" s="53">
        <v>463.5</v>
      </c>
      <c r="K4" s="52">
        <v>15.85</v>
      </c>
      <c r="L4" s="53">
        <v>239.63888888888889</v>
      </c>
      <c r="M4" s="53">
        <v>146.09340288046599</v>
      </c>
      <c r="N4" s="89" t="s">
        <v>3</v>
      </c>
      <c r="O4" s="53">
        <v>761.9</v>
      </c>
      <c r="P4" s="53">
        <v>443.4</v>
      </c>
      <c r="Q4" s="124" t="s">
        <v>155</v>
      </c>
      <c r="R4">
        <v>3.62</v>
      </c>
      <c r="S4">
        <v>0.14199999999999999</v>
      </c>
      <c r="T4">
        <v>0.19400000000000001</v>
      </c>
      <c r="U4">
        <v>4.46</v>
      </c>
      <c r="V4">
        <v>0.307</v>
      </c>
      <c r="W4">
        <v>5.31</v>
      </c>
      <c r="X4" s="69"/>
      <c r="Z4" s="69">
        <v>6.23</v>
      </c>
      <c r="AA4" s="69">
        <v>6.0350000000000001</v>
      </c>
    </row>
    <row r="5" spans="1:30" x14ac:dyDescent="0.2">
      <c r="B5">
        <v>2004</v>
      </c>
      <c r="C5">
        <v>2880</v>
      </c>
      <c r="D5" s="52">
        <v>8.0633333333333326</v>
      </c>
      <c r="E5" s="53">
        <v>1830.6666666666667</v>
      </c>
      <c r="F5" s="53">
        <f>(SUM(H5:K5)+SUM(M5:P5))</f>
        <v>1846.6233333333332</v>
      </c>
      <c r="G5" s="53">
        <v>371.69666666666672</v>
      </c>
      <c r="H5" s="53">
        <v>151.66666666666666</v>
      </c>
      <c r="I5" s="52">
        <v>74.8</v>
      </c>
      <c r="J5" s="53">
        <v>363.33333333333331</v>
      </c>
      <c r="K5" s="52">
        <v>10.046666666666667</v>
      </c>
      <c r="L5" s="53">
        <v>197.66666666666666</v>
      </c>
      <c r="M5" s="53">
        <v>241.36666666666667</v>
      </c>
      <c r="N5" s="89" t="s">
        <v>3</v>
      </c>
      <c r="O5" s="53">
        <v>612.12333333333333</v>
      </c>
      <c r="P5" s="53">
        <v>393.28666666666669</v>
      </c>
      <c r="Q5" s="124" t="s">
        <v>155</v>
      </c>
      <c r="R5" s="124" t="s">
        <v>155</v>
      </c>
      <c r="S5" s="71">
        <v>0.36866666666666664</v>
      </c>
      <c r="T5" s="71">
        <v>0.82100000000000006</v>
      </c>
      <c r="U5" s="69">
        <v>5.2333333333333334</v>
      </c>
      <c r="V5" s="69">
        <v>3.843</v>
      </c>
      <c r="W5" s="69">
        <v>10.573333333333334</v>
      </c>
      <c r="X5" s="69"/>
      <c r="Z5" s="69">
        <v>5.085</v>
      </c>
      <c r="AA5" s="124" t="s">
        <v>155</v>
      </c>
    </row>
    <row r="6" spans="1:30" x14ac:dyDescent="0.2">
      <c r="B6">
        <v>2005</v>
      </c>
      <c r="C6">
        <v>2950</v>
      </c>
      <c r="D6" s="52">
        <v>8.15</v>
      </c>
      <c r="E6" s="53">
        <v>1962.5</v>
      </c>
      <c r="F6" s="53">
        <v>1880</v>
      </c>
      <c r="G6" s="53">
        <v>187.33333333333334</v>
      </c>
      <c r="H6" s="53">
        <v>150.5</v>
      </c>
      <c r="I6" s="52">
        <v>81.7</v>
      </c>
      <c r="J6" s="53">
        <v>365.25</v>
      </c>
      <c r="K6" s="52">
        <v>10.275</v>
      </c>
      <c r="L6" s="53">
        <v>207.5</v>
      </c>
      <c r="M6" s="53">
        <v>247.5</v>
      </c>
      <c r="N6" s="52">
        <v>2.625</v>
      </c>
      <c r="O6" s="53">
        <v>716.72500000000002</v>
      </c>
      <c r="P6" s="53">
        <v>432</v>
      </c>
      <c r="Q6" s="124" t="s">
        <v>155</v>
      </c>
      <c r="R6" s="124" t="s">
        <v>155</v>
      </c>
      <c r="S6" s="71">
        <v>0.28571875000000002</v>
      </c>
      <c r="T6" s="71">
        <v>0.63727624999999999</v>
      </c>
      <c r="U6" s="69">
        <v>4.2156243328603331</v>
      </c>
      <c r="V6" s="71">
        <v>0.45126382924577935</v>
      </c>
      <c r="W6" s="69">
        <v>7.525777582860333</v>
      </c>
      <c r="X6" s="69"/>
      <c r="Z6" s="69">
        <v>5.37</v>
      </c>
      <c r="AA6" s="69">
        <v>5.2366666666666655</v>
      </c>
      <c r="AC6" s="69"/>
    </row>
    <row r="7" spans="1:30" x14ac:dyDescent="0.2">
      <c r="B7">
        <v>2006</v>
      </c>
      <c r="C7" s="53">
        <v>3017.5</v>
      </c>
      <c r="D7" s="52">
        <v>8.0250000000000004</v>
      </c>
      <c r="E7" s="53">
        <v>2162.5</v>
      </c>
      <c r="F7" s="53">
        <v>1952.5</v>
      </c>
      <c r="G7" s="53">
        <v>272.75</v>
      </c>
      <c r="H7" s="53">
        <v>164.75</v>
      </c>
      <c r="I7" s="52">
        <v>84.825000000000003</v>
      </c>
      <c r="J7" s="53">
        <v>373.75</v>
      </c>
      <c r="K7" s="52">
        <v>11.074999999999999</v>
      </c>
      <c r="L7" s="53">
        <v>221.5</v>
      </c>
      <c r="M7" s="53">
        <v>270.25</v>
      </c>
      <c r="N7" s="89" t="s">
        <v>3</v>
      </c>
      <c r="O7" s="53">
        <v>736.45</v>
      </c>
      <c r="P7" s="53">
        <v>443</v>
      </c>
      <c r="Q7" s="52">
        <v>10.4</v>
      </c>
      <c r="R7" s="52">
        <v>8.7333333333333325</v>
      </c>
      <c r="S7" s="71">
        <v>0.40467500000000001</v>
      </c>
      <c r="T7" s="71">
        <v>0.78049999999999997</v>
      </c>
      <c r="U7" s="69">
        <v>6.7041272500000009</v>
      </c>
      <c r="V7" s="71">
        <v>0.90656274999999997</v>
      </c>
      <c r="W7" s="69">
        <v>6.4984999999999999</v>
      </c>
      <c r="Z7" s="69">
        <v>5.1349999999999998</v>
      </c>
      <c r="AA7" s="69">
        <v>4.9675000000000002</v>
      </c>
      <c r="AD7" s="69"/>
    </row>
    <row r="8" spans="1:30" x14ac:dyDescent="0.2">
      <c r="B8">
        <v>2007</v>
      </c>
      <c r="C8" s="53">
        <v>3126.75</v>
      </c>
      <c r="D8" s="52">
        <v>7.95</v>
      </c>
      <c r="E8" s="53">
        <v>2132.5</v>
      </c>
      <c r="F8" s="53">
        <v>2047.5</v>
      </c>
      <c r="G8" s="53">
        <v>323</v>
      </c>
      <c r="H8" s="53">
        <v>171.5</v>
      </c>
      <c r="I8" s="52">
        <v>90.525000000000006</v>
      </c>
      <c r="J8" s="53">
        <v>400.75</v>
      </c>
      <c r="K8" s="92">
        <v>10.675000000000001</v>
      </c>
      <c r="L8" s="53">
        <v>223.75</v>
      </c>
      <c r="M8" s="53">
        <v>273.25</v>
      </c>
      <c r="N8" s="92" t="s">
        <v>3</v>
      </c>
      <c r="O8" s="53">
        <v>767.72500000000002</v>
      </c>
      <c r="P8" s="53">
        <v>468.75</v>
      </c>
      <c r="Q8" s="52">
        <v>9.9</v>
      </c>
      <c r="R8" s="52">
        <v>8.0749999999999993</v>
      </c>
      <c r="S8" s="71">
        <v>0.50849999999999995</v>
      </c>
      <c r="T8" s="71">
        <v>0.76950000000000007</v>
      </c>
      <c r="U8" s="69">
        <v>6.3790000000000004</v>
      </c>
      <c r="V8" s="69">
        <v>1.7257500000000001</v>
      </c>
      <c r="W8" s="52">
        <v>10.852124999999997</v>
      </c>
      <c r="Z8" s="69">
        <v>5.83</v>
      </c>
      <c r="AA8" s="69">
        <v>5.5875000000000004</v>
      </c>
      <c r="AD8" s="69"/>
    </row>
    <row r="9" spans="1:30" x14ac:dyDescent="0.2">
      <c r="B9">
        <v>2008</v>
      </c>
      <c r="C9" s="53">
        <v>3154.5</v>
      </c>
      <c r="D9" s="52">
        <v>8.0500000000000007</v>
      </c>
      <c r="E9">
        <v>2145</v>
      </c>
      <c r="F9" s="53">
        <v>2037.5</v>
      </c>
      <c r="G9" s="53">
        <v>263</v>
      </c>
      <c r="H9" s="53">
        <v>172.75</v>
      </c>
      <c r="I9" s="52">
        <v>90.575000000000003</v>
      </c>
      <c r="J9" s="53">
        <v>394.5</v>
      </c>
      <c r="K9" s="52">
        <v>10.625</v>
      </c>
      <c r="L9" s="53">
        <v>224.75</v>
      </c>
      <c r="M9" s="53">
        <v>274.25</v>
      </c>
      <c r="N9" s="143" t="s">
        <v>3</v>
      </c>
      <c r="O9" s="53">
        <v>769.27499999999998</v>
      </c>
      <c r="P9" s="53">
        <v>459.5</v>
      </c>
      <c r="Q9" s="52">
        <v>8.4499999999999993</v>
      </c>
      <c r="R9" s="52">
        <v>7.7750000000000004</v>
      </c>
      <c r="S9" s="71">
        <v>0.28700000000000003</v>
      </c>
      <c r="T9" s="71">
        <v>0.59024999999999994</v>
      </c>
      <c r="U9" s="69">
        <v>6.8250000000000002</v>
      </c>
      <c r="V9" s="69">
        <v>1.0854999999999999</v>
      </c>
      <c r="W9" s="69">
        <v>8.6447500000000002</v>
      </c>
      <c r="Z9" s="69">
        <v>5.5075000000000003</v>
      </c>
      <c r="AA9" s="69">
        <v>5.3449999999999998</v>
      </c>
      <c r="AD9" s="69"/>
    </row>
    <row r="10" spans="1:30" x14ac:dyDescent="0.2">
      <c r="B10">
        <v>2009</v>
      </c>
      <c r="C10" s="53">
        <v>3310</v>
      </c>
      <c r="D10" s="52">
        <v>7.95</v>
      </c>
      <c r="E10" s="53">
        <v>2245</v>
      </c>
      <c r="F10" s="53">
        <v>2140</v>
      </c>
      <c r="G10" s="53">
        <v>182.25</v>
      </c>
      <c r="H10" s="53">
        <v>174.75</v>
      </c>
      <c r="I10" s="52">
        <v>94.524999999999991</v>
      </c>
      <c r="J10" s="53">
        <v>419.75</v>
      </c>
      <c r="K10" s="52">
        <v>11.074999999999999</v>
      </c>
      <c r="L10" s="53">
        <v>224</v>
      </c>
      <c r="M10" s="53">
        <v>273.25</v>
      </c>
      <c r="N10" s="143" t="s">
        <v>3</v>
      </c>
      <c r="O10" s="53">
        <v>792.8</v>
      </c>
      <c r="P10" s="53">
        <v>509.75</v>
      </c>
      <c r="Q10" s="52">
        <v>9.9749999999999996</v>
      </c>
      <c r="R10" s="52">
        <v>8.7750000000000004</v>
      </c>
      <c r="S10" s="71">
        <v>0.19492500000000001</v>
      </c>
      <c r="T10" s="71">
        <v>0.48962499999999998</v>
      </c>
      <c r="U10" s="69">
        <v>5.5764499999999995</v>
      </c>
      <c r="V10" s="71">
        <v>0.75895500000000005</v>
      </c>
      <c r="W10" s="69">
        <v>6.9703250000000008</v>
      </c>
      <c r="X10" s="69">
        <v>0.15</v>
      </c>
      <c r="Z10" s="69">
        <v>5.54</v>
      </c>
      <c r="AA10" s="69">
        <v>5.0399999999999991</v>
      </c>
      <c r="AD10" s="69"/>
    </row>
    <row r="11" spans="1:30" x14ac:dyDescent="0.2">
      <c r="B11">
        <v>2010</v>
      </c>
      <c r="C11" s="53">
        <v>3124</v>
      </c>
      <c r="D11" s="52">
        <v>7.9250000000000007</v>
      </c>
      <c r="E11" s="53">
        <v>2092.5</v>
      </c>
      <c r="F11" s="53">
        <v>2007.5</v>
      </c>
      <c r="G11" s="53">
        <v>227.5</v>
      </c>
      <c r="H11" s="53">
        <v>166.5</v>
      </c>
      <c r="I11" s="52">
        <v>88.45</v>
      </c>
      <c r="J11" s="53">
        <v>397</v>
      </c>
      <c r="K11" s="52">
        <v>10.1</v>
      </c>
      <c r="L11" s="53">
        <v>217.75</v>
      </c>
      <c r="M11" s="53">
        <v>265.5</v>
      </c>
      <c r="N11" s="143" t="s">
        <v>3</v>
      </c>
      <c r="O11" s="53">
        <v>737.8</v>
      </c>
      <c r="P11" s="53">
        <v>472.5</v>
      </c>
      <c r="Q11" s="52">
        <v>10.749999999999998</v>
      </c>
      <c r="R11" s="52">
        <v>8.85</v>
      </c>
      <c r="S11" s="71">
        <v>9.4750000000000001E-2</v>
      </c>
      <c r="T11" s="71">
        <v>0.28000000000000003</v>
      </c>
      <c r="U11" s="69">
        <v>6.1012499999999994</v>
      </c>
      <c r="V11" s="71">
        <v>0.65487499999999998</v>
      </c>
      <c r="W11" s="69">
        <v>7.849499999999999</v>
      </c>
      <c r="X11" s="69">
        <v>0.13750000000000001</v>
      </c>
      <c r="Z11">
        <v>5.26</v>
      </c>
      <c r="AA11">
        <v>4.7699999999999996</v>
      </c>
      <c r="AD11" s="69"/>
    </row>
    <row r="12" spans="1:30" x14ac:dyDescent="0.2">
      <c r="B12">
        <v>2011</v>
      </c>
      <c r="C12" s="53">
        <v>3118.5</v>
      </c>
      <c r="D12" s="52">
        <v>7.9</v>
      </c>
      <c r="E12" s="53">
        <v>2185</v>
      </c>
      <c r="F12" s="53">
        <v>1990</v>
      </c>
      <c r="G12" s="53">
        <v>258.5</v>
      </c>
      <c r="H12" s="53">
        <v>167.75</v>
      </c>
      <c r="I12" s="52">
        <v>87.375</v>
      </c>
      <c r="J12" s="53">
        <v>398.75</v>
      </c>
      <c r="K12" s="52">
        <v>10.375</v>
      </c>
      <c r="L12" s="53">
        <v>241.5</v>
      </c>
      <c r="M12" s="53">
        <v>294.25</v>
      </c>
      <c r="N12" s="143" t="s">
        <v>3</v>
      </c>
      <c r="O12" s="53">
        <v>714.4</v>
      </c>
      <c r="P12" s="53">
        <v>462.25</v>
      </c>
      <c r="Q12" s="52">
        <v>10.425000000000001</v>
      </c>
      <c r="R12" s="52">
        <v>8.25</v>
      </c>
      <c r="S12" s="71">
        <v>0.17525000000000002</v>
      </c>
      <c r="T12" s="71">
        <v>0.47275000000000006</v>
      </c>
      <c r="U12" s="69">
        <v>5.730925</v>
      </c>
      <c r="V12" s="71">
        <v>0.5</v>
      </c>
      <c r="W12" s="69">
        <v>8.0984999999999996</v>
      </c>
      <c r="X12" s="69">
        <v>0.11249999999999999</v>
      </c>
      <c r="Z12" s="69">
        <v>5.5075000000000003</v>
      </c>
      <c r="AA12" s="69">
        <v>5.1025000000000009</v>
      </c>
      <c r="AD12" s="69"/>
    </row>
    <row r="13" spans="1:30" x14ac:dyDescent="0.2">
      <c r="B13">
        <v>2012</v>
      </c>
      <c r="C13">
        <v>2904</v>
      </c>
      <c r="D13" s="52">
        <v>7.9749999999999996</v>
      </c>
      <c r="E13">
        <v>2245</v>
      </c>
      <c r="F13" s="53">
        <v>1862.5</v>
      </c>
      <c r="G13" s="53">
        <v>359.75</v>
      </c>
      <c r="H13">
        <v>151</v>
      </c>
      <c r="I13" s="52">
        <v>90.449999999999989</v>
      </c>
      <c r="J13" s="53">
        <v>358.25</v>
      </c>
      <c r="K13" s="52">
        <v>9.875</v>
      </c>
      <c r="L13" s="53">
        <v>212.25</v>
      </c>
      <c r="M13" s="53">
        <v>258.75</v>
      </c>
      <c r="N13" s="143" t="s">
        <v>3</v>
      </c>
      <c r="O13" s="53">
        <v>676.625</v>
      </c>
      <c r="P13" s="53">
        <v>442</v>
      </c>
      <c r="Q13" s="52">
        <v>11.25</v>
      </c>
      <c r="R13" s="52">
        <v>9</v>
      </c>
      <c r="S13" s="71">
        <v>0.42025000000000001</v>
      </c>
      <c r="T13" s="71">
        <v>0.67949499999999996</v>
      </c>
      <c r="U13" s="69">
        <v>5.6564999999999994</v>
      </c>
      <c r="V13" s="71">
        <v>0.19374999999999998</v>
      </c>
      <c r="W13" s="69">
        <v>9.2959999999999994</v>
      </c>
      <c r="X13" s="69">
        <v>8.7499999999999994E-2</v>
      </c>
      <c r="Z13">
        <v>4.92</v>
      </c>
      <c r="AA13" s="69">
        <v>4.4424999999999999</v>
      </c>
      <c r="AB13" s="69"/>
      <c r="AD13" s="69"/>
    </row>
    <row r="14" spans="1:30" x14ac:dyDescent="0.2">
      <c r="B14">
        <v>2013</v>
      </c>
      <c r="C14" s="53">
        <v>3009.25</v>
      </c>
      <c r="D14" s="52">
        <v>8.0250000000000004</v>
      </c>
      <c r="E14">
        <v>1955</v>
      </c>
      <c r="F14" s="53">
        <v>1965</v>
      </c>
      <c r="G14" s="53">
        <v>204</v>
      </c>
      <c r="H14" s="53">
        <v>161.5</v>
      </c>
      <c r="I14" s="52">
        <v>82.175000000000011</v>
      </c>
      <c r="J14" s="53">
        <v>384</v>
      </c>
      <c r="K14" s="52">
        <v>7.6</v>
      </c>
      <c r="L14" s="53">
        <v>231.5</v>
      </c>
      <c r="M14" s="53">
        <v>282.25</v>
      </c>
      <c r="N14" s="143" t="s">
        <v>3</v>
      </c>
      <c r="O14" s="53">
        <v>732.5</v>
      </c>
      <c r="P14" s="53">
        <v>454.5</v>
      </c>
      <c r="Q14" s="52">
        <v>8.4749999999999996</v>
      </c>
      <c r="R14" s="52">
        <v>7.4499999999999993</v>
      </c>
      <c r="S14" s="71">
        <v>0.28075</v>
      </c>
      <c r="T14" s="71">
        <v>0.70200000000000007</v>
      </c>
      <c r="U14" s="69">
        <v>6.9996749999999999</v>
      </c>
      <c r="V14" s="71">
        <v>0.59512500000000002</v>
      </c>
      <c r="W14" s="69">
        <v>9.1749890000000001</v>
      </c>
      <c r="X14" s="69">
        <v>8.7499999999999994E-2</v>
      </c>
      <c r="Z14" s="69">
        <v>4.99</v>
      </c>
      <c r="AA14" s="69">
        <v>4.8674999999999997</v>
      </c>
      <c r="AD14" s="69"/>
    </row>
    <row r="15" spans="1:30" x14ac:dyDescent="0.2">
      <c r="B15">
        <v>2014</v>
      </c>
      <c r="C15" s="53">
        <v>2772.75</v>
      </c>
      <c r="D15" s="52">
        <v>7.9250000000000007</v>
      </c>
      <c r="E15" s="53">
        <v>1867.5</v>
      </c>
      <c r="F15" s="53">
        <v>1785</v>
      </c>
      <c r="G15" s="53">
        <v>180.5</v>
      </c>
      <c r="H15" s="53">
        <v>145.25</v>
      </c>
      <c r="I15" s="52">
        <v>76.575000000000003</v>
      </c>
      <c r="J15" s="53">
        <v>355.25</v>
      </c>
      <c r="K15" s="52">
        <v>9.1499999999999986</v>
      </c>
      <c r="L15" s="53">
        <v>218.5</v>
      </c>
      <c r="M15" s="53">
        <v>266.25</v>
      </c>
      <c r="N15" s="143" t="s">
        <v>3</v>
      </c>
      <c r="O15" s="53">
        <v>658.25</v>
      </c>
      <c r="P15" s="53">
        <v>408.25</v>
      </c>
      <c r="Q15" s="52">
        <v>8.0750000000000011</v>
      </c>
      <c r="R15" s="52">
        <v>6.65</v>
      </c>
      <c r="S15" s="71">
        <v>0.19800000000000001</v>
      </c>
      <c r="T15" s="71">
        <v>0.36</v>
      </c>
      <c r="U15" s="69">
        <v>7.8330000000000002</v>
      </c>
      <c r="V15" s="71">
        <v>0.16600000000000001</v>
      </c>
      <c r="W15" s="69">
        <v>8.1430000000000007</v>
      </c>
      <c r="X15" s="69">
        <v>0.1</v>
      </c>
      <c r="Z15" s="69">
        <v>4.1849999999999996</v>
      </c>
      <c r="AA15" s="69">
        <v>3.9474999999999998</v>
      </c>
      <c r="AD15" s="69"/>
    </row>
    <row r="16" spans="1:30" x14ac:dyDescent="0.2">
      <c r="AD16" s="69"/>
    </row>
    <row r="17" spans="1:30" x14ac:dyDescent="0.2">
      <c r="AD17" s="69"/>
    </row>
    <row r="18" spans="1:30" x14ac:dyDescent="0.2">
      <c r="A18" t="s">
        <v>36</v>
      </c>
      <c r="B18">
        <v>1999</v>
      </c>
      <c r="C18" s="124" t="s">
        <v>155</v>
      </c>
      <c r="D18" s="124" t="s">
        <v>155</v>
      </c>
      <c r="E18" s="53">
        <v>2570.5382352941178</v>
      </c>
      <c r="F18" s="53">
        <v>2522.6755999999996</v>
      </c>
      <c r="G18" s="53">
        <v>216.59666666666669</v>
      </c>
      <c r="H18" s="53">
        <v>355</v>
      </c>
      <c r="I18" s="53">
        <v>169.75</v>
      </c>
      <c r="J18" s="53">
        <v>1192</v>
      </c>
      <c r="K18" s="52">
        <v>17.649999999999999</v>
      </c>
      <c r="L18" s="53">
        <v>268.08333333333331</v>
      </c>
      <c r="M18" s="53">
        <v>163.43426813485306</v>
      </c>
      <c r="N18" s="89" t="s">
        <v>3</v>
      </c>
      <c r="O18" s="53">
        <v>716</v>
      </c>
      <c r="P18" s="53">
        <v>724.4</v>
      </c>
      <c r="Q18" s="124" t="s">
        <v>155</v>
      </c>
      <c r="R18" s="52">
        <v>8.3535416666666666</v>
      </c>
      <c r="S18" s="71">
        <v>0.6964999999999999</v>
      </c>
      <c r="T18" s="69">
        <v>1.1101458333333334</v>
      </c>
      <c r="U18" s="69">
        <v>3.5494166666666662</v>
      </c>
      <c r="V18" s="69">
        <v>3.1377916666666668</v>
      </c>
      <c r="W18" s="69">
        <v>8.2889999999999997</v>
      </c>
      <c r="X18" s="69"/>
      <c r="Z18" s="69">
        <v>3.4249999999999998</v>
      </c>
      <c r="AA18" s="69">
        <v>3.24</v>
      </c>
      <c r="AD18" s="69"/>
    </row>
    <row r="19" spans="1:30" x14ac:dyDescent="0.2">
      <c r="B19">
        <v>2004</v>
      </c>
      <c r="C19" s="53">
        <v>3863.3333333333335</v>
      </c>
      <c r="D19" s="52">
        <v>7.9133333333333331</v>
      </c>
      <c r="E19" s="53">
        <v>2475.3333333333335</v>
      </c>
      <c r="F19" s="53">
        <f>(SUM(H19:K19)+SUM(M19:P19))</f>
        <v>2382.1766666666667</v>
      </c>
      <c r="G19" s="53">
        <v>252.73333333333335</v>
      </c>
      <c r="H19" s="53">
        <v>166.66666666666666</v>
      </c>
      <c r="I19" s="52">
        <v>76.466666666666669</v>
      </c>
      <c r="J19" s="53">
        <v>538.66666666666663</v>
      </c>
      <c r="K19" s="52">
        <v>15.266666666666666</v>
      </c>
      <c r="L19" s="53">
        <v>224</v>
      </c>
      <c r="M19" s="53">
        <v>272.83333333333337</v>
      </c>
      <c r="N19" s="89" t="s">
        <v>3</v>
      </c>
      <c r="O19" s="53">
        <v>598.49333333333334</v>
      </c>
      <c r="P19" s="53">
        <v>713.7833333333333</v>
      </c>
      <c r="Q19" s="124" t="s">
        <v>155</v>
      </c>
      <c r="R19" s="124" t="s">
        <v>155</v>
      </c>
      <c r="S19" s="71">
        <v>0.55666666666666664</v>
      </c>
      <c r="T19" s="69">
        <v>1.1426666666666667</v>
      </c>
      <c r="U19" s="69">
        <v>3.1066666666666669</v>
      </c>
      <c r="V19" s="69">
        <v>2.4700000000000002</v>
      </c>
      <c r="W19" s="69">
        <v>9.0966666666666676</v>
      </c>
      <c r="X19" s="69"/>
      <c r="Z19" s="69">
        <v>3.18</v>
      </c>
      <c r="AA19" s="124" t="s">
        <v>155</v>
      </c>
      <c r="AD19" s="69"/>
    </row>
    <row r="20" spans="1:30" x14ac:dyDescent="0.2">
      <c r="B20">
        <v>2005</v>
      </c>
      <c r="C20" s="53">
        <v>3957.5</v>
      </c>
      <c r="D20" s="52">
        <v>7.95</v>
      </c>
      <c r="E20">
        <v>2540</v>
      </c>
      <c r="F20" s="53">
        <v>2450</v>
      </c>
      <c r="G20" s="53">
        <v>213.66666666666666</v>
      </c>
      <c r="H20" s="53">
        <v>171</v>
      </c>
      <c r="I20" s="52">
        <v>84.95</v>
      </c>
      <c r="J20" s="53">
        <v>562.5</v>
      </c>
      <c r="K20" s="52">
        <v>15.425000000000001</v>
      </c>
      <c r="L20" s="53">
        <v>234.5</v>
      </c>
      <c r="M20" s="53">
        <v>279.25</v>
      </c>
      <c r="N20" s="52">
        <v>3.2250000000000001</v>
      </c>
      <c r="O20" s="53">
        <v>697.7</v>
      </c>
      <c r="P20" s="53">
        <v>762</v>
      </c>
      <c r="Q20" s="124" t="s">
        <v>155</v>
      </c>
      <c r="R20" s="124" t="s">
        <v>155</v>
      </c>
      <c r="S20" s="71">
        <v>0.69113175000000004</v>
      </c>
      <c r="T20" s="69">
        <v>1.3720815</v>
      </c>
      <c r="U20" s="69">
        <v>2.655672072965638</v>
      </c>
      <c r="V20" s="69">
        <v>2.2905049634703731</v>
      </c>
      <c r="W20" s="69">
        <v>7.7656300729656378</v>
      </c>
      <c r="X20" s="69"/>
      <c r="Z20" s="69">
        <v>3.2033333333333331</v>
      </c>
      <c r="AA20" s="69">
        <v>2.6633333333333336</v>
      </c>
    </row>
    <row r="21" spans="1:30" x14ac:dyDescent="0.2">
      <c r="B21">
        <v>2006</v>
      </c>
      <c r="C21">
        <v>4540</v>
      </c>
      <c r="D21" s="52">
        <v>7.7750000000000004</v>
      </c>
      <c r="E21" s="53">
        <v>2950</v>
      </c>
      <c r="F21" s="53">
        <v>2857.5</v>
      </c>
      <c r="G21" s="53">
        <v>222.75</v>
      </c>
      <c r="H21" s="53">
        <v>198.75</v>
      </c>
      <c r="I21" s="52">
        <v>96.974999999999994</v>
      </c>
      <c r="J21" s="53">
        <v>658.25</v>
      </c>
      <c r="K21" s="52">
        <v>16.850000000000001</v>
      </c>
      <c r="L21" s="53">
        <v>272</v>
      </c>
      <c r="M21" s="53">
        <v>331.5</v>
      </c>
      <c r="N21" s="89" t="s">
        <v>3</v>
      </c>
      <c r="O21" s="53">
        <v>780.52499999999998</v>
      </c>
      <c r="P21" s="53">
        <v>937</v>
      </c>
      <c r="Q21" s="52">
        <v>12.133333333333333</v>
      </c>
      <c r="R21" s="52">
        <v>9.0333333333333332</v>
      </c>
      <c r="S21" s="71">
        <v>0.85524999999999995</v>
      </c>
      <c r="T21" s="69">
        <v>1.5055000000000001</v>
      </c>
      <c r="U21" s="69">
        <v>3.7299717499999998</v>
      </c>
      <c r="V21" s="69">
        <v>3.4760712500000004</v>
      </c>
      <c r="W21" s="69">
        <v>8.7809999999999988</v>
      </c>
      <c r="Z21" s="69">
        <v>3.2275</v>
      </c>
      <c r="AA21" s="69">
        <v>2.9775</v>
      </c>
    </row>
    <row r="22" spans="1:30" x14ac:dyDescent="0.2">
      <c r="B22">
        <v>2007</v>
      </c>
      <c r="C22" s="53">
        <v>4283.25</v>
      </c>
      <c r="D22" s="52">
        <v>7.9749999999999996</v>
      </c>
      <c r="E22" s="53">
        <v>2747.5</v>
      </c>
      <c r="F22" s="53">
        <v>2685</v>
      </c>
      <c r="G22" s="53">
        <v>219.25</v>
      </c>
      <c r="H22" s="53">
        <v>187.25</v>
      </c>
      <c r="I22" s="52">
        <v>93.9</v>
      </c>
      <c r="J22" s="53">
        <v>614.75</v>
      </c>
      <c r="K22" s="92">
        <v>16.225000000000001</v>
      </c>
      <c r="L22" s="53">
        <v>248</v>
      </c>
      <c r="M22" s="53">
        <v>302.5</v>
      </c>
      <c r="N22" s="92" t="s">
        <v>3</v>
      </c>
      <c r="O22" s="53">
        <v>749.95</v>
      </c>
      <c r="P22" s="53">
        <v>869.5</v>
      </c>
      <c r="Q22" s="52">
        <v>10.425000000000001</v>
      </c>
      <c r="R22" s="52">
        <v>8.1</v>
      </c>
      <c r="S22" s="71">
        <v>0.53725000000000001</v>
      </c>
      <c r="T22" s="71">
        <v>0.87612500000000004</v>
      </c>
      <c r="U22" s="69">
        <v>4.0037500000000001</v>
      </c>
      <c r="V22" s="69">
        <v>1.4589999999999999</v>
      </c>
      <c r="W22" s="69">
        <v>9.4598750000000003</v>
      </c>
      <c r="Z22" s="69">
        <v>3.2949999999999999</v>
      </c>
      <c r="AA22" s="69">
        <v>3.0249999999999999</v>
      </c>
    </row>
    <row r="23" spans="1:30" x14ac:dyDescent="0.2">
      <c r="B23">
        <v>2008</v>
      </c>
      <c r="C23" s="53">
        <v>4071.25</v>
      </c>
      <c r="D23" s="52">
        <v>8</v>
      </c>
      <c r="E23" s="53">
        <v>2647.5</v>
      </c>
      <c r="F23" s="53">
        <v>2530</v>
      </c>
      <c r="G23" s="53">
        <v>227.75</v>
      </c>
      <c r="H23" s="53">
        <v>185</v>
      </c>
      <c r="I23" s="52">
        <v>91.7</v>
      </c>
      <c r="J23" s="53">
        <v>573.5</v>
      </c>
      <c r="K23" s="52">
        <v>14.824999999999999</v>
      </c>
      <c r="L23" s="53">
        <v>239.25</v>
      </c>
      <c r="M23" s="53">
        <v>292</v>
      </c>
      <c r="N23" s="92" t="s">
        <v>3</v>
      </c>
      <c r="O23" s="53">
        <v>737.57500000000005</v>
      </c>
      <c r="P23" s="53">
        <v>777.75</v>
      </c>
      <c r="Q23" s="52">
        <v>8.8249999999999993</v>
      </c>
      <c r="R23" s="52">
        <v>7.7750000000000004</v>
      </c>
      <c r="S23" s="71">
        <v>0.33100000000000002</v>
      </c>
      <c r="T23" s="71">
        <v>0.71424999999999994</v>
      </c>
      <c r="U23" s="69">
        <v>5.4635000000000007</v>
      </c>
      <c r="V23" s="69">
        <v>1.1097499999999998</v>
      </c>
      <c r="W23" s="69">
        <v>6.5495000000000001</v>
      </c>
      <c r="Z23" s="69">
        <v>3.51</v>
      </c>
      <c r="AA23" s="69">
        <v>3.2425000000000002</v>
      </c>
    </row>
    <row r="24" spans="1:30" x14ac:dyDescent="0.2">
      <c r="B24">
        <v>2009</v>
      </c>
      <c r="C24" s="53">
        <v>4477.5</v>
      </c>
      <c r="D24" s="52">
        <v>7.9750000000000005</v>
      </c>
      <c r="E24" s="53">
        <v>2885</v>
      </c>
      <c r="F24" s="53">
        <v>2802.5</v>
      </c>
      <c r="G24" s="53">
        <v>182.25</v>
      </c>
      <c r="H24" s="53">
        <v>192.25</v>
      </c>
      <c r="I24" s="52">
        <v>97.625</v>
      </c>
      <c r="J24" s="53">
        <v>655.75</v>
      </c>
      <c r="K24" s="52">
        <v>15.999999999999998</v>
      </c>
      <c r="L24" s="53">
        <v>230.5</v>
      </c>
      <c r="M24" s="53">
        <v>281.25</v>
      </c>
      <c r="N24" s="92" t="s">
        <v>3</v>
      </c>
      <c r="O24" s="53">
        <v>760.5</v>
      </c>
      <c r="P24" s="53">
        <v>938.75</v>
      </c>
      <c r="Q24" s="52">
        <v>9.6999999999999993</v>
      </c>
      <c r="R24" s="52">
        <v>8.5250000000000004</v>
      </c>
      <c r="S24" s="71">
        <v>0.34209999999999996</v>
      </c>
      <c r="T24" s="71">
        <v>0.57787500000000003</v>
      </c>
      <c r="U24" s="69">
        <v>4.8903249999999998</v>
      </c>
      <c r="V24" s="71">
        <v>0.78911500000000001</v>
      </c>
      <c r="W24" s="69">
        <v>6.6766000000000005</v>
      </c>
      <c r="X24" s="69">
        <v>0.15</v>
      </c>
      <c r="Z24" s="69">
        <v>3.0324999999999998</v>
      </c>
      <c r="AA24" s="69">
        <v>2.7174999999999998</v>
      </c>
    </row>
    <row r="25" spans="1:30" x14ac:dyDescent="0.2">
      <c r="B25">
        <v>2010</v>
      </c>
      <c r="C25" s="53">
        <v>4440</v>
      </c>
      <c r="D25" s="52">
        <v>7.9</v>
      </c>
      <c r="E25" s="53">
        <v>2842.5</v>
      </c>
      <c r="F25" s="53">
        <v>2750</v>
      </c>
      <c r="G25" s="53">
        <v>205</v>
      </c>
      <c r="H25" s="53">
        <v>192.5</v>
      </c>
      <c r="I25" s="52">
        <v>96.924999999999997</v>
      </c>
      <c r="J25" s="53">
        <v>635</v>
      </c>
      <c r="K25" s="52">
        <v>13.324999999999999</v>
      </c>
      <c r="L25" s="53">
        <v>243.5</v>
      </c>
      <c r="M25" s="53">
        <v>297</v>
      </c>
      <c r="N25" s="143" t="s">
        <v>3</v>
      </c>
      <c r="O25" s="53">
        <v>746.1</v>
      </c>
      <c r="P25" s="53">
        <v>913.25</v>
      </c>
      <c r="Q25" s="52">
        <v>11.15</v>
      </c>
      <c r="R25" s="52">
        <v>8.625</v>
      </c>
      <c r="S25" s="71">
        <v>0.4395</v>
      </c>
      <c r="T25" s="71">
        <v>0.64449999999999996</v>
      </c>
      <c r="U25" s="69">
        <v>5.1464999999999996</v>
      </c>
      <c r="V25" s="71">
        <v>0.65287499999999998</v>
      </c>
      <c r="W25" s="69">
        <v>7.1602499999999996</v>
      </c>
      <c r="X25" s="69">
        <v>0.18750000000000003</v>
      </c>
      <c r="Z25" s="69">
        <v>2.8425000000000002</v>
      </c>
      <c r="AA25" s="69">
        <v>2.7650000000000001</v>
      </c>
    </row>
    <row r="26" spans="1:30" x14ac:dyDescent="0.2">
      <c r="B26">
        <v>2011</v>
      </c>
      <c r="C26" s="53">
        <v>4245</v>
      </c>
      <c r="D26" s="52">
        <v>7.85</v>
      </c>
      <c r="E26" s="53">
        <v>2742.5</v>
      </c>
      <c r="F26" s="53">
        <v>2612.5</v>
      </c>
      <c r="G26" s="53">
        <v>233.25</v>
      </c>
      <c r="H26" s="53">
        <v>186</v>
      </c>
      <c r="I26" s="52">
        <v>91.974999999999994</v>
      </c>
      <c r="J26" s="53">
        <v>602</v>
      </c>
      <c r="K26" s="52">
        <v>14.55</v>
      </c>
      <c r="L26" s="53">
        <v>251.5</v>
      </c>
      <c r="M26" s="53">
        <v>306.75</v>
      </c>
      <c r="N26" s="143" t="s">
        <v>3</v>
      </c>
      <c r="O26" s="53">
        <v>731.82500000000005</v>
      </c>
      <c r="P26" s="53">
        <v>832.5</v>
      </c>
      <c r="Q26" s="52">
        <v>12.075000000000001</v>
      </c>
      <c r="R26" s="52">
        <v>9.2249999999999996</v>
      </c>
      <c r="S26" s="71">
        <v>0.32824999999999999</v>
      </c>
      <c r="T26" s="71">
        <v>0.624</v>
      </c>
      <c r="U26" s="69">
        <v>5.4794999999999998</v>
      </c>
      <c r="V26" s="71">
        <v>0.96199999999999997</v>
      </c>
      <c r="W26" s="69">
        <v>8.4120000000000008</v>
      </c>
      <c r="X26" s="69">
        <v>0.17499999999999999</v>
      </c>
      <c r="Z26" s="69">
        <v>3.2749999999999999</v>
      </c>
      <c r="AA26" s="69">
        <v>2.9925000000000002</v>
      </c>
    </row>
    <row r="27" spans="1:30" x14ac:dyDescent="0.2">
      <c r="B27">
        <v>2012</v>
      </c>
      <c r="C27" s="53">
        <v>3727.25</v>
      </c>
      <c r="D27" s="52">
        <v>7.8</v>
      </c>
      <c r="E27" s="53">
        <v>2320</v>
      </c>
      <c r="F27" s="53">
        <v>2367.5</v>
      </c>
      <c r="G27" s="53">
        <v>170</v>
      </c>
      <c r="H27" s="53">
        <v>166.5</v>
      </c>
      <c r="I27" s="52">
        <v>90.674999999999997</v>
      </c>
      <c r="J27">
        <v>534</v>
      </c>
      <c r="K27" s="52">
        <v>14.85</v>
      </c>
      <c r="L27" s="53">
        <v>219.75</v>
      </c>
      <c r="M27">
        <v>268</v>
      </c>
      <c r="N27" s="143" t="s">
        <v>3</v>
      </c>
      <c r="O27" s="53">
        <v>696.7</v>
      </c>
      <c r="P27" s="53">
        <v>729.25</v>
      </c>
      <c r="Q27" s="52">
        <v>15.75</v>
      </c>
      <c r="R27" s="52">
        <v>10.5</v>
      </c>
      <c r="S27" s="71">
        <v>0.44350000000000001</v>
      </c>
      <c r="T27" s="71">
        <v>0.74989250000000007</v>
      </c>
      <c r="U27" s="69">
        <v>4.7602500000000001</v>
      </c>
      <c r="V27" s="71">
        <v>0.27875000000000005</v>
      </c>
      <c r="W27" s="69">
        <v>8.1265000000000001</v>
      </c>
      <c r="X27" s="69">
        <v>0.1</v>
      </c>
      <c r="Z27" s="69">
        <v>4.835</v>
      </c>
      <c r="AA27" s="69">
        <v>4.1924999999999999</v>
      </c>
    </row>
    <row r="28" spans="1:30" x14ac:dyDescent="0.2">
      <c r="B28">
        <v>2013</v>
      </c>
      <c r="C28" s="53">
        <v>3727.25</v>
      </c>
      <c r="D28" s="52">
        <v>7.95</v>
      </c>
      <c r="E28" s="53">
        <v>2460</v>
      </c>
      <c r="F28" s="53">
        <v>2312.5</v>
      </c>
      <c r="G28" s="53">
        <v>216.5</v>
      </c>
      <c r="H28" s="53">
        <v>167</v>
      </c>
      <c r="I28" s="52">
        <v>79.824999999999989</v>
      </c>
      <c r="J28">
        <v>520.5</v>
      </c>
      <c r="K28" s="52">
        <v>12.95</v>
      </c>
      <c r="L28" s="53">
        <v>232.25</v>
      </c>
      <c r="M28" s="53">
        <v>283.25</v>
      </c>
      <c r="N28" s="143" t="s">
        <v>3</v>
      </c>
      <c r="O28" s="53">
        <v>668.75</v>
      </c>
      <c r="P28" s="53">
        <v>721.5</v>
      </c>
      <c r="Q28" s="52">
        <v>7.9</v>
      </c>
      <c r="R28" s="52">
        <v>6.75</v>
      </c>
      <c r="S28" s="71">
        <v>0.32824999999999999</v>
      </c>
      <c r="T28" s="69">
        <v>1.012</v>
      </c>
      <c r="U28" s="69">
        <v>5.1892499999999995</v>
      </c>
      <c r="V28" s="71">
        <v>0.40700000000000003</v>
      </c>
      <c r="W28" s="69">
        <v>7.1480499999999996</v>
      </c>
      <c r="X28" s="69">
        <v>0.16250000000000001</v>
      </c>
      <c r="Z28" s="69">
        <v>2.6124999999999998</v>
      </c>
      <c r="AA28" s="69">
        <v>2.5249999999999999</v>
      </c>
    </row>
    <row r="29" spans="1:30" x14ac:dyDescent="0.2">
      <c r="B29">
        <v>2014</v>
      </c>
      <c r="C29" s="53">
        <v>3802.5</v>
      </c>
      <c r="D29" s="52">
        <v>7.8750000000000009</v>
      </c>
      <c r="E29" s="53">
        <v>2445</v>
      </c>
      <c r="F29" s="53">
        <v>2345</v>
      </c>
      <c r="G29" s="53">
        <v>230</v>
      </c>
      <c r="H29" s="53">
        <v>164.25</v>
      </c>
      <c r="I29" s="52">
        <v>82.875</v>
      </c>
      <c r="J29" s="53">
        <v>531</v>
      </c>
      <c r="K29" s="52">
        <v>12.600000000000001</v>
      </c>
      <c r="L29" s="53">
        <v>243</v>
      </c>
      <c r="M29" s="53">
        <v>296.25</v>
      </c>
      <c r="N29" s="143" t="s">
        <v>3</v>
      </c>
      <c r="O29" s="53">
        <v>656.25</v>
      </c>
      <c r="P29" s="53">
        <v>747.5</v>
      </c>
      <c r="Q29" s="52">
        <v>8.0500000000000007</v>
      </c>
      <c r="R29" s="52">
        <v>6.25</v>
      </c>
      <c r="S29" s="71">
        <v>0.23899999999999999</v>
      </c>
      <c r="T29" s="71">
        <v>0.45600000000000002</v>
      </c>
      <c r="U29" s="69">
        <v>6.6139999999999999</v>
      </c>
      <c r="V29" s="71">
        <v>0.26800000000000002</v>
      </c>
      <c r="W29" s="69">
        <v>7.9039999999999999</v>
      </c>
      <c r="X29" s="69">
        <v>0.13750000000000001</v>
      </c>
      <c r="Z29" s="69">
        <v>2.5500000000000003</v>
      </c>
      <c r="AA29" s="69">
        <v>2.2650000000000001</v>
      </c>
    </row>
    <row r="31" spans="1:30" x14ac:dyDescent="0.2">
      <c r="C31" s="53"/>
      <c r="F31" s="53"/>
      <c r="G31" s="53"/>
      <c r="H31" s="53"/>
      <c r="I31" s="53"/>
      <c r="J31" s="53"/>
      <c r="K31" s="52"/>
      <c r="L31" s="53"/>
      <c r="M31" s="53"/>
      <c r="N31" s="53"/>
      <c r="O31" s="53"/>
      <c r="P31" s="53"/>
      <c r="S31" s="71"/>
      <c r="T31" s="71"/>
      <c r="U31" s="71"/>
      <c r="V31" s="71"/>
    </row>
    <row r="32" spans="1:30" x14ac:dyDescent="0.2">
      <c r="A32" t="s">
        <v>104</v>
      </c>
      <c r="B32">
        <v>2005</v>
      </c>
      <c r="C32" s="53">
        <v>4396.666666666667</v>
      </c>
      <c r="D32" s="52">
        <v>7.8666666666666671</v>
      </c>
      <c r="E32" s="53">
        <v>2793.3333333333335</v>
      </c>
      <c r="F32" s="53">
        <v>2700</v>
      </c>
      <c r="G32" s="53">
        <v>93.382008999999996</v>
      </c>
      <c r="H32" s="53">
        <v>172</v>
      </c>
      <c r="I32" s="52">
        <v>86.966666666666654</v>
      </c>
      <c r="J32" s="53">
        <v>639</v>
      </c>
      <c r="K32" s="52">
        <v>16.7</v>
      </c>
      <c r="L32" s="53">
        <v>258.33333333333331</v>
      </c>
      <c r="M32" s="53">
        <v>315.33333333333331</v>
      </c>
      <c r="N32" s="89" t="s">
        <v>3</v>
      </c>
      <c r="O32" s="53">
        <v>725.2</v>
      </c>
      <c r="P32" s="53">
        <v>889</v>
      </c>
      <c r="Q32" s="124" t="s">
        <v>155</v>
      </c>
      <c r="R32" s="124" t="s">
        <v>155</v>
      </c>
      <c r="S32" s="71">
        <v>0.55460600000000004</v>
      </c>
      <c r="T32" s="69">
        <v>1.710097</v>
      </c>
      <c r="U32" s="71">
        <v>0.82358033333333347</v>
      </c>
      <c r="V32" s="69">
        <v>2.7046600000000001</v>
      </c>
      <c r="W32" s="69">
        <v>7.354379333333334</v>
      </c>
      <c r="Z32" s="69">
        <v>2.4500000000000002</v>
      </c>
      <c r="AA32" s="69">
        <v>2.1800000000000002</v>
      </c>
    </row>
    <row r="33" spans="1:29" x14ac:dyDescent="0.2">
      <c r="B33">
        <v>2006</v>
      </c>
      <c r="C33" s="53">
        <v>4926.666666666667</v>
      </c>
      <c r="D33">
        <v>7.9</v>
      </c>
      <c r="E33" s="53">
        <v>3150</v>
      </c>
      <c r="F33" s="53">
        <v>3040</v>
      </c>
      <c r="G33" s="53">
        <v>131.66666666666666</v>
      </c>
      <c r="H33" s="53">
        <v>195.33333333333334</v>
      </c>
      <c r="I33" s="52">
        <v>96.8</v>
      </c>
      <c r="J33" s="53">
        <v>744</v>
      </c>
      <c r="K33" s="52">
        <v>19.033333333333335</v>
      </c>
      <c r="L33" s="53">
        <v>300.33333333333331</v>
      </c>
      <c r="M33" s="53">
        <v>366.33333333333331</v>
      </c>
      <c r="N33" s="89" t="s">
        <v>3</v>
      </c>
      <c r="O33" s="53">
        <v>791.86666666666679</v>
      </c>
      <c r="P33" s="53">
        <v>1005.6666666666666</v>
      </c>
      <c r="Q33" s="52">
        <v>13.3</v>
      </c>
      <c r="R33" s="52">
        <v>10.6</v>
      </c>
      <c r="S33" s="69">
        <v>1.1773333333333333</v>
      </c>
      <c r="T33" s="69">
        <v>1.8203333333333334</v>
      </c>
      <c r="U33" s="71">
        <v>0.5409815</v>
      </c>
      <c r="V33" s="69">
        <v>5.721305000000001</v>
      </c>
      <c r="W33" s="69">
        <v>9.3990000000000009</v>
      </c>
      <c r="Z33" s="69">
        <v>2.1733333333333333</v>
      </c>
      <c r="AA33" s="69">
        <v>2.0033333333333334</v>
      </c>
    </row>
    <row r="34" spans="1:29" x14ac:dyDescent="0.2">
      <c r="B34">
        <v>2007</v>
      </c>
      <c r="C34">
        <v>4253</v>
      </c>
      <c r="D34" s="52">
        <v>8.0500000000000007</v>
      </c>
      <c r="E34">
        <v>2730</v>
      </c>
      <c r="F34">
        <v>2695</v>
      </c>
      <c r="G34" s="53">
        <v>247.5</v>
      </c>
      <c r="H34">
        <v>175</v>
      </c>
      <c r="I34" s="52">
        <v>85.9</v>
      </c>
      <c r="J34">
        <v>632</v>
      </c>
      <c r="K34" s="52">
        <v>17.25</v>
      </c>
      <c r="L34" s="53">
        <v>243.5</v>
      </c>
      <c r="M34">
        <v>297</v>
      </c>
      <c r="N34" s="80" t="s">
        <v>3</v>
      </c>
      <c r="O34" s="53">
        <v>715.45</v>
      </c>
      <c r="P34" s="53">
        <v>921.5</v>
      </c>
      <c r="Q34" s="52">
        <v>9.9499999999999993</v>
      </c>
      <c r="R34" s="52">
        <v>7.75</v>
      </c>
      <c r="S34" s="71">
        <v>0.38400000000000001</v>
      </c>
      <c r="T34" s="71">
        <v>0.77949999999999997</v>
      </c>
      <c r="U34" s="69">
        <v>2.1339999999999999</v>
      </c>
      <c r="V34" s="69">
        <v>2.0365000000000002</v>
      </c>
      <c r="W34" s="69">
        <v>5.7995000000000001</v>
      </c>
      <c r="Z34" s="69">
        <v>2.71</v>
      </c>
      <c r="AA34" s="69">
        <v>2.4249999999999998</v>
      </c>
    </row>
    <row r="35" spans="1:29" x14ac:dyDescent="0.2">
      <c r="B35">
        <v>2008</v>
      </c>
      <c r="C35">
        <v>4664</v>
      </c>
      <c r="D35" s="52">
        <v>7.9</v>
      </c>
      <c r="E35">
        <v>3025</v>
      </c>
      <c r="F35">
        <v>2930</v>
      </c>
      <c r="G35">
        <v>270</v>
      </c>
      <c r="H35">
        <v>194</v>
      </c>
      <c r="I35" s="52">
        <v>97.05</v>
      </c>
      <c r="J35" s="53">
        <v>694.5</v>
      </c>
      <c r="K35">
        <v>17.399999999999999</v>
      </c>
      <c r="L35" s="53">
        <v>256.5</v>
      </c>
      <c r="M35" s="53">
        <v>312.5</v>
      </c>
      <c r="N35" s="80" t="s">
        <v>3</v>
      </c>
      <c r="O35" s="53">
        <v>781.2</v>
      </c>
      <c r="P35" s="53">
        <v>984</v>
      </c>
      <c r="Q35" s="52">
        <v>10.55</v>
      </c>
      <c r="R35" s="52">
        <v>8.9</v>
      </c>
      <c r="S35" s="71">
        <v>0.433</v>
      </c>
      <c r="T35" s="69">
        <v>1.0065</v>
      </c>
      <c r="U35" s="69">
        <v>3.8085</v>
      </c>
      <c r="V35" s="69">
        <v>2.6520000000000001</v>
      </c>
      <c r="W35" s="69">
        <v>7.1989999999999998</v>
      </c>
      <c r="Z35" s="69">
        <v>2.81</v>
      </c>
      <c r="AA35" s="69">
        <v>2.5350000000000001</v>
      </c>
    </row>
    <row r="36" spans="1:29" x14ac:dyDescent="0.2">
      <c r="D36" s="52"/>
      <c r="I36" s="52"/>
      <c r="J36" s="53"/>
      <c r="L36" s="53"/>
      <c r="M36" s="53"/>
      <c r="N36" s="80"/>
      <c r="O36" s="53"/>
      <c r="P36" s="53"/>
      <c r="Q36" s="52"/>
      <c r="R36" s="52"/>
      <c r="S36" s="71"/>
      <c r="T36" s="69"/>
      <c r="U36" s="69"/>
      <c r="V36" s="69"/>
      <c r="W36" s="69"/>
    </row>
    <row r="37" spans="1:29" x14ac:dyDescent="0.2">
      <c r="S37" s="71"/>
      <c r="Z37" s="69"/>
      <c r="AA37" s="69"/>
    </row>
    <row r="38" spans="1:29" x14ac:dyDescent="0.2">
      <c r="A38" t="s">
        <v>72</v>
      </c>
      <c r="B38">
        <v>1999</v>
      </c>
      <c r="C38" s="124" t="s">
        <v>155</v>
      </c>
      <c r="D38" s="124" t="s">
        <v>155</v>
      </c>
      <c r="E38" s="53">
        <v>1424.8529411764705</v>
      </c>
      <c r="F38" s="53">
        <v>1427.0426000000002</v>
      </c>
      <c r="G38" s="53">
        <v>95.668333333333337</v>
      </c>
      <c r="H38" s="53">
        <v>108.5</v>
      </c>
      <c r="I38" s="52">
        <v>30.1</v>
      </c>
      <c r="J38" s="53">
        <v>277</v>
      </c>
      <c r="K38" s="52">
        <v>11.65</v>
      </c>
      <c r="L38" s="53">
        <v>226.77777777777777</v>
      </c>
      <c r="M38" s="53">
        <v>138.25275775079683</v>
      </c>
      <c r="N38" s="89" t="s">
        <v>3</v>
      </c>
      <c r="O38" s="53">
        <v>526.79999999999995</v>
      </c>
      <c r="P38" s="53">
        <v>234.6</v>
      </c>
      <c r="Q38" s="124" t="s">
        <v>155</v>
      </c>
      <c r="R38" s="52">
        <v>7.2457500000000001</v>
      </c>
      <c r="S38" s="71">
        <v>0.70979166666666671</v>
      </c>
      <c r="T38" s="71">
        <v>0.86516666666666675</v>
      </c>
      <c r="U38" s="52">
        <v>14.343166666666667</v>
      </c>
      <c r="V38" s="71">
        <v>0.72854166666666664</v>
      </c>
      <c r="W38" s="52">
        <v>16.366499999999998</v>
      </c>
      <c r="X38" s="69"/>
      <c r="Z38" s="69">
        <v>2.42</v>
      </c>
      <c r="AA38" s="69">
        <v>1.4550000000000001</v>
      </c>
    </row>
    <row r="39" spans="1:29" x14ac:dyDescent="0.2">
      <c r="B39">
        <v>2004</v>
      </c>
      <c r="C39" s="53">
        <v>1916.6666666666667</v>
      </c>
      <c r="D39" s="52">
        <v>7.92</v>
      </c>
      <c r="E39" s="53">
        <v>1218</v>
      </c>
      <c r="F39" s="53">
        <f>(SUM(H39:K39)+SUM(M39:P39))</f>
        <v>1155.3766666666668</v>
      </c>
      <c r="G39" s="53">
        <v>74.3</v>
      </c>
      <c r="H39" s="53">
        <v>100.63333333333333</v>
      </c>
      <c r="I39" s="52">
        <v>25.7</v>
      </c>
      <c r="J39" s="53">
        <v>241.33333333333334</v>
      </c>
      <c r="K39" s="52">
        <v>10.253333333333332</v>
      </c>
      <c r="L39" s="53">
        <v>175.78</v>
      </c>
      <c r="M39" s="53">
        <v>214.5333333333333</v>
      </c>
      <c r="N39" s="89" t="s">
        <v>3</v>
      </c>
      <c r="O39" s="53">
        <v>378.63666666666671</v>
      </c>
      <c r="P39" s="53">
        <v>184.28666666666666</v>
      </c>
      <c r="Q39" s="124" t="s">
        <v>155</v>
      </c>
      <c r="R39" s="124" t="s">
        <v>155</v>
      </c>
      <c r="S39" s="71">
        <v>0.83033333333333337</v>
      </c>
      <c r="T39" s="69">
        <v>1.1843333333333332</v>
      </c>
      <c r="U39" s="52">
        <v>14.766666666666666</v>
      </c>
      <c r="V39" s="69">
        <v>1.373</v>
      </c>
      <c r="W39" s="52">
        <v>19.64</v>
      </c>
      <c r="X39" s="69"/>
      <c r="Z39" s="69">
        <v>2.2250000000000001</v>
      </c>
      <c r="AA39" s="124" t="s">
        <v>155</v>
      </c>
    </row>
    <row r="40" spans="1:29" x14ac:dyDescent="0.2">
      <c r="B40">
        <v>2005</v>
      </c>
      <c r="C40" s="53">
        <v>2267.5</v>
      </c>
      <c r="D40" s="52">
        <v>8.15</v>
      </c>
      <c r="E40">
        <v>1460</v>
      </c>
      <c r="F40">
        <v>1375</v>
      </c>
      <c r="G40" s="53">
        <v>63</v>
      </c>
      <c r="H40" s="53">
        <v>99.55</v>
      </c>
      <c r="I40" s="52">
        <v>29.425000000000001</v>
      </c>
      <c r="J40" s="53">
        <v>330</v>
      </c>
      <c r="K40" s="52">
        <v>11.375</v>
      </c>
      <c r="L40" s="53">
        <v>199.5</v>
      </c>
      <c r="M40" s="53">
        <v>225.75</v>
      </c>
      <c r="N40" s="52">
        <v>8.4749999999999996</v>
      </c>
      <c r="O40" s="53">
        <v>475.8</v>
      </c>
      <c r="P40" s="53">
        <v>295.25</v>
      </c>
      <c r="Q40" s="124" t="s">
        <v>155</v>
      </c>
      <c r="R40" s="124" t="s">
        <v>155</v>
      </c>
      <c r="S40" s="71">
        <v>0.92208274999999995</v>
      </c>
      <c r="T40" s="69">
        <v>1.506327</v>
      </c>
      <c r="U40" s="52">
        <v>13.611967719155363</v>
      </c>
      <c r="V40" s="69">
        <v>1.2730171192068847</v>
      </c>
      <c r="W40" s="52">
        <v>17.682298469155363</v>
      </c>
      <c r="X40" s="69"/>
      <c r="Z40" s="69">
        <v>2.3833333333333333</v>
      </c>
      <c r="AA40" s="69">
        <v>2.0766666666666667</v>
      </c>
      <c r="AC40" s="69"/>
    </row>
    <row r="41" spans="1:29" x14ac:dyDescent="0.2">
      <c r="B41">
        <v>2006</v>
      </c>
      <c r="C41" s="53">
        <v>1813.25</v>
      </c>
      <c r="D41" s="52">
        <v>7.8250000000000002</v>
      </c>
      <c r="E41" s="53">
        <v>1185</v>
      </c>
      <c r="F41" s="53">
        <v>1087.25</v>
      </c>
      <c r="G41" s="53">
        <v>66.5</v>
      </c>
      <c r="H41" s="52">
        <v>95</v>
      </c>
      <c r="I41" s="52">
        <v>26.6</v>
      </c>
      <c r="J41" s="53">
        <v>242</v>
      </c>
      <c r="K41" s="52">
        <v>10.65</v>
      </c>
      <c r="L41" s="53">
        <v>170</v>
      </c>
      <c r="M41" s="53">
        <v>207.5</v>
      </c>
      <c r="N41" s="89" t="s">
        <v>3</v>
      </c>
      <c r="O41" s="53">
        <v>397.92500000000001</v>
      </c>
      <c r="P41" s="53">
        <v>210</v>
      </c>
      <c r="Q41" s="52">
        <v>8.0333333333333332</v>
      </c>
      <c r="R41" s="52">
        <v>6.4</v>
      </c>
      <c r="S41" s="69">
        <v>1.1655</v>
      </c>
      <c r="T41" s="69">
        <v>1.76525</v>
      </c>
      <c r="U41" s="52">
        <v>12.835700500000002</v>
      </c>
      <c r="V41" s="69">
        <v>2.2934999999999999</v>
      </c>
      <c r="W41" s="52">
        <v>15.129200500000001</v>
      </c>
      <c r="X41" s="69"/>
      <c r="Z41" s="69">
        <v>1.84</v>
      </c>
      <c r="AA41" s="69">
        <v>1.7675000000000001</v>
      </c>
      <c r="AC41" s="69"/>
    </row>
    <row r="42" spans="1:29" x14ac:dyDescent="0.2">
      <c r="B42">
        <v>2007</v>
      </c>
      <c r="C42" s="53">
        <v>1600.5</v>
      </c>
      <c r="D42" s="52">
        <v>8.0250000000000004</v>
      </c>
      <c r="E42" s="53">
        <v>1077.5</v>
      </c>
      <c r="F42" s="53">
        <v>1006</v>
      </c>
      <c r="G42" s="53">
        <v>40.75</v>
      </c>
      <c r="H42" s="52">
        <v>95.6</v>
      </c>
      <c r="I42" s="52">
        <v>28.324999999999999</v>
      </c>
      <c r="J42" s="53">
        <v>217.5</v>
      </c>
      <c r="K42" s="52">
        <v>10.1</v>
      </c>
      <c r="L42" s="53">
        <v>170.5</v>
      </c>
      <c r="M42" s="53">
        <v>207.75</v>
      </c>
      <c r="N42" s="89" t="s">
        <v>3</v>
      </c>
      <c r="O42" s="53">
        <v>369.05</v>
      </c>
      <c r="P42" s="53">
        <v>182.75</v>
      </c>
      <c r="Q42" s="52">
        <v>7.35</v>
      </c>
      <c r="R42" s="52">
        <v>5.6749999999999998</v>
      </c>
      <c r="S42" s="71">
        <v>0.9335</v>
      </c>
      <c r="T42" s="69">
        <v>1.2814999999999999</v>
      </c>
      <c r="U42" s="52">
        <v>10.257000000000001</v>
      </c>
      <c r="V42" s="69">
        <v>1.2634999999999998</v>
      </c>
      <c r="W42" s="52">
        <v>17.354791666666667</v>
      </c>
      <c r="Z42" s="69">
        <v>1.74</v>
      </c>
      <c r="AA42" s="69">
        <v>1.5033333333333332</v>
      </c>
      <c r="AC42" s="69"/>
    </row>
    <row r="43" spans="1:29" x14ac:dyDescent="0.2">
      <c r="B43">
        <v>2008</v>
      </c>
      <c r="C43" s="53">
        <v>1606.75</v>
      </c>
      <c r="D43" s="52">
        <v>8.125</v>
      </c>
      <c r="E43" s="53">
        <v>1032.25</v>
      </c>
      <c r="F43" s="53">
        <v>942.5</v>
      </c>
      <c r="G43" s="53">
        <v>42.5</v>
      </c>
      <c r="H43" s="52">
        <v>88.8</v>
      </c>
      <c r="I43" s="52">
        <v>26.4</v>
      </c>
      <c r="J43" s="53">
        <v>203.75</v>
      </c>
      <c r="K43" s="52">
        <v>9.9499999999999993</v>
      </c>
      <c r="L43" s="53">
        <v>166.75</v>
      </c>
      <c r="M43" s="53">
        <v>203.25</v>
      </c>
      <c r="N43" s="92" t="s">
        <v>3</v>
      </c>
      <c r="O43" s="53">
        <v>344.07499999999999</v>
      </c>
      <c r="P43" s="53">
        <v>166.75</v>
      </c>
      <c r="Q43" s="52">
        <v>6.2</v>
      </c>
      <c r="R43" s="52">
        <v>5.55</v>
      </c>
      <c r="S43" s="71">
        <v>0.88</v>
      </c>
      <c r="T43" s="69">
        <v>1.39625</v>
      </c>
      <c r="U43" s="52">
        <v>11.745749999999999</v>
      </c>
      <c r="V43" s="71">
        <v>0.50225000000000009</v>
      </c>
      <c r="W43" s="52">
        <v>11.962</v>
      </c>
      <c r="Z43" s="69">
        <v>1.7024999999999999</v>
      </c>
      <c r="AA43" s="69">
        <v>1.6950000000000001</v>
      </c>
    </row>
    <row r="44" spans="1:29" x14ac:dyDescent="0.2">
      <c r="B44">
        <v>2009</v>
      </c>
      <c r="C44" s="53">
        <v>1876.75</v>
      </c>
      <c r="D44" s="52">
        <v>7.9249999999999989</v>
      </c>
      <c r="E44" s="53">
        <v>1325</v>
      </c>
      <c r="F44" s="53">
        <v>1267.5</v>
      </c>
      <c r="G44" s="53">
        <v>40.75</v>
      </c>
      <c r="H44" s="53">
        <v>105.2</v>
      </c>
      <c r="I44" s="52">
        <v>34.575000000000003</v>
      </c>
      <c r="J44" s="53">
        <v>280.75</v>
      </c>
      <c r="K44" s="52">
        <v>13.75</v>
      </c>
      <c r="L44" s="53">
        <v>185.75</v>
      </c>
      <c r="M44" s="53">
        <v>226.25</v>
      </c>
      <c r="N44" s="92" t="s">
        <v>3</v>
      </c>
      <c r="O44" s="53">
        <v>476.27500000000003</v>
      </c>
      <c r="P44" s="53">
        <v>240.25</v>
      </c>
      <c r="Q44" s="52">
        <v>8.9</v>
      </c>
      <c r="R44" s="52">
        <v>7.8750000000000009</v>
      </c>
      <c r="S44" s="69">
        <v>1.1137999999999999</v>
      </c>
      <c r="T44" s="69">
        <v>1.4425999999999999</v>
      </c>
      <c r="U44" s="52">
        <v>12.522375</v>
      </c>
      <c r="V44" s="71">
        <v>0.24119250000000003</v>
      </c>
      <c r="W44" s="52">
        <v>12.978200000000001</v>
      </c>
      <c r="X44" s="69">
        <v>0.4375</v>
      </c>
      <c r="Z44" s="69">
        <v>2.0249999999999999</v>
      </c>
      <c r="AA44" s="69">
        <v>1.9350000000000001</v>
      </c>
    </row>
    <row r="45" spans="1:29" x14ac:dyDescent="0.2">
      <c r="B45">
        <v>2010</v>
      </c>
      <c r="C45" s="53">
        <v>1782.25</v>
      </c>
      <c r="D45">
        <v>7.9</v>
      </c>
      <c r="E45" s="53">
        <v>1159.5</v>
      </c>
      <c r="F45">
        <v>1092</v>
      </c>
      <c r="G45" s="53">
        <v>62.25</v>
      </c>
      <c r="H45" s="53">
        <v>105.35</v>
      </c>
      <c r="I45" s="52">
        <v>30.950000000000003</v>
      </c>
      <c r="J45" s="53">
        <v>228.25</v>
      </c>
      <c r="K45" s="52">
        <v>12.225</v>
      </c>
      <c r="L45">
        <v>176</v>
      </c>
      <c r="M45" s="53">
        <v>214.75</v>
      </c>
      <c r="N45" s="89" t="s">
        <v>3</v>
      </c>
      <c r="O45" s="53">
        <v>421.42499999999995</v>
      </c>
      <c r="P45">
        <v>187</v>
      </c>
      <c r="Q45" s="52">
        <v>8.4250000000000007</v>
      </c>
      <c r="R45" s="52">
        <v>7.125</v>
      </c>
      <c r="S45" s="69">
        <v>1.10175</v>
      </c>
      <c r="T45" s="69">
        <v>1.3572500000000001</v>
      </c>
      <c r="U45" s="52">
        <v>14.1815</v>
      </c>
      <c r="V45" s="71">
        <v>0.18875000000000003</v>
      </c>
      <c r="W45" s="52">
        <v>17.18375</v>
      </c>
      <c r="X45" s="69">
        <v>0.32499999999999996</v>
      </c>
      <c r="Z45" s="69">
        <v>2.085</v>
      </c>
      <c r="AA45" s="69">
        <v>1.9575</v>
      </c>
    </row>
    <row r="46" spans="1:29" x14ac:dyDescent="0.2">
      <c r="B46">
        <v>2011</v>
      </c>
      <c r="C46" s="53">
        <v>1755.25</v>
      </c>
      <c r="D46" s="52">
        <v>7.875</v>
      </c>
      <c r="E46" s="53">
        <v>1135</v>
      </c>
      <c r="F46" s="53">
        <v>1024</v>
      </c>
      <c r="G46" s="53">
        <v>85.25</v>
      </c>
      <c r="H46" s="53">
        <v>96</v>
      </c>
      <c r="I46" s="52">
        <v>23.324999999999999</v>
      </c>
      <c r="J46" s="53">
        <v>225.25</v>
      </c>
      <c r="K46" s="52">
        <v>14.074999999999999</v>
      </c>
      <c r="L46" s="53">
        <v>174.75</v>
      </c>
      <c r="M46" s="53">
        <v>212.75</v>
      </c>
      <c r="N46" s="143" t="s">
        <v>3</v>
      </c>
      <c r="O46" s="53">
        <v>377.25</v>
      </c>
      <c r="P46" s="53">
        <v>180</v>
      </c>
      <c r="Q46" s="52">
        <v>7.9750000000000005</v>
      </c>
      <c r="R46" s="52">
        <v>6.05</v>
      </c>
      <c r="S46" s="71">
        <v>0.89874999999999994</v>
      </c>
      <c r="T46" s="69">
        <v>1.9419999999999999</v>
      </c>
      <c r="U46" s="52">
        <v>14.51225</v>
      </c>
      <c r="V46" s="69">
        <v>1.2549999999999999</v>
      </c>
      <c r="W46" s="52">
        <v>17.785499999999999</v>
      </c>
      <c r="X46" s="69">
        <v>0.36249999999999999</v>
      </c>
      <c r="Z46" s="69">
        <v>2.1425000000000001</v>
      </c>
      <c r="AA46" s="69">
        <v>1.9925000000000002</v>
      </c>
    </row>
    <row r="47" spans="1:29" x14ac:dyDescent="0.2">
      <c r="B47">
        <v>2012</v>
      </c>
      <c r="C47" s="53">
        <v>1844.25</v>
      </c>
      <c r="D47" s="52">
        <v>7.9</v>
      </c>
      <c r="E47" s="53">
        <v>1243.3333333333333</v>
      </c>
      <c r="F47" s="53">
        <v>1115</v>
      </c>
      <c r="G47" s="53">
        <v>62.5</v>
      </c>
      <c r="H47" s="53">
        <v>101.95</v>
      </c>
      <c r="I47" s="52">
        <v>29.225000000000001</v>
      </c>
      <c r="J47">
        <v>243</v>
      </c>
      <c r="K47" s="52">
        <v>12.675000000000001</v>
      </c>
      <c r="L47" s="53">
        <v>178.75</v>
      </c>
      <c r="M47">
        <v>218</v>
      </c>
      <c r="N47" s="143" t="s">
        <v>3</v>
      </c>
      <c r="O47" s="53">
        <v>427.42500000000001</v>
      </c>
      <c r="P47" s="53">
        <v>191.75</v>
      </c>
      <c r="Q47" s="52">
        <v>9.4749999999999996</v>
      </c>
      <c r="R47" s="52">
        <v>7.2499999999999991</v>
      </c>
      <c r="S47" s="69">
        <v>1.2199499999999999</v>
      </c>
      <c r="T47" s="69">
        <v>1.50084375</v>
      </c>
      <c r="U47" s="52">
        <v>12.83775</v>
      </c>
      <c r="V47" s="71">
        <v>0.377</v>
      </c>
      <c r="W47" s="52">
        <v>15.530249999999999</v>
      </c>
      <c r="X47" s="69">
        <v>0.3125</v>
      </c>
      <c r="Y47" s="52"/>
      <c r="Z47" s="69">
        <v>2.2349999999999999</v>
      </c>
      <c r="AA47" s="69">
        <v>2.1349999999999998</v>
      </c>
    </row>
    <row r="48" spans="1:29" x14ac:dyDescent="0.2">
      <c r="B48">
        <v>2013</v>
      </c>
      <c r="C48" s="53">
        <v>1849</v>
      </c>
      <c r="D48" s="52">
        <v>7.9749999999999996</v>
      </c>
      <c r="E48" s="53">
        <v>1188.25</v>
      </c>
      <c r="F48" s="53">
        <v>1106</v>
      </c>
      <c r="G48" s="53">
        <v>49</v>
      </c>
      <c r="H48" s="53">
        <v>93.85</v>
      </c>
      <c r="I48" s="52">
        <v>27.049999999999997</v>
      </c>
      <c r="J48">
        <v>245</v>
      </c>
      <c r="K48" s="52">
        <v>11.625</v>
      </c>
      <c r="L48" s="53">
        <v>167.25</v>
      </c>
      <c r="M48" s="53">
        <v>203.75</v>
      </c>
      <c r="N48" s="143" t="s">
        <v>3</v>
      </c>
      <c r="O48" s="53">
        <v>416.5</v>
      </c>
      <c r="P48" s="53">
        <v>206.25</v>
      </c>
      <c r="Q48" s="52">
        <v>5.7749999999999995</v>
      </c>
      <c r="R48" s="52">
        <v>5.25</v>
      </c>
      <c r="S48" s="71">
        <v>0.99249999999999994</v>
      </c>
      <c r="T48" s="69">
        <v>2.0019999999999998</v>
      </c>
      <c r="U48" s="52">
        <v>12.828750000000001</v>
      </c>
      <c r="V48" s="69">
        <v>1.26925</v>
      </c>
      <c r="W48" s="52">
        <v>15.252750000000001</v>
      </c>
      <c r="X48" s="69">
        <v>0.31249999999999994</v>
      </c>
      <c r="Z48" s="69">
        <v>2.0024999999999999</v>
      </c>
      <c r="AA48" s="69">
        <v>1.8975</v>
      </c>
    </row>
    <row r="49" spans="1:31" x14ac:dyDescent="0.2">
      <c r="B49">
        <v>2014</v>
      </c>
      <c r="C49" s="53">
        <v>1670.75</v>
      </c>
      <c r="D49" s="52">
        <v>7.75</v>
      </c>
      <c r="E49" s="53">
        <v>1088.75</v>
      </c>
      <c r="F49" s="53">
        <v>1006</v>
      </c>
      <c r="G49" s="53">
        <v>92.25</v>
      </c>
      <c r="H49" s="52">
        <v>87.55</v>
      </c>
      <c r="I49" s="52">
        <v>26.725000000000001</v>
      </c>
      <c r="J49" s="53">
        <v>223</v>
      </c>
      <c r="K49" s="52">
        <v>10.125</v>
      </c>
      <c r="L49" s="53">
        <v>163.5</v>
      </c>
      <c r="M49" s="53">
        <v>199.5</v>
      </c>
      <c r="N49" s="143" t="s">
        <v>3</v>
      </c>
      <c r="O49" s="53">
        <v>337</v>
      </c>
      <c r="P49" s="53">
        <v>220.75</v>
      </c>
      <c r="Q49" s="52">
        <v>5.4250000000000007</v>
      </c>
      <c r="R49" s="52">
        <v>4.5749999999999993</v>
      </c>
      <c r="S49" s="71">
        <v>0.76600000000000001</v>
      </c>
      <c r="T49" s="71">
        <v>0.95699999999999996</v>
      </c>
      <c r="U49" s="52">
        <v>14.54</v>
      </c>
      <c r="V49" s="69">
        <v>1.76</v>
      </c>
      <c r="W49" s="52">
        <v>18.677</v>
      </c>
      <c r="X49" s="69">
        <v>0.23749999999999999</v>
      </c>
      <c r="Z49" s="69">
        <v>1.8725000000000001</v>
      </c>
      <c r="AA49" s="69">
        <v>1.7475000000000001</v>
      </c>
    </row>
    <row r="50" spans="1:31" x14ac:dyDescent="0.2">
      <c r="C50" s="53"/>
      <c r="G50" s="53"/>
      <c r="H50" s="53"/>
      <c r="I50" s="53"/>
      <c r="J50" s="53"/>
      <c r="K50" s="53"/>
      <c r="L50" s="53"/>
      <c r="M50" s="53"/>
      <c r="N50" s="53"/>
      <c r="O50" s="53"/>
      <c r="P50" s="53"/>
      <c r="Q50" s="52"/>
      <c r="R50" s="52"/>
      <c r="S50" s="71"/>
      <c r="T50" s="69"/>
      <c r="U50" s="71"/>
      <c r="V50" s="71"/>
    </row>
    <row r="51" spans="1:31" x14ac:dyDescent="0.2">
      <c r="C51" s="53"/>
      <c r="G51" s="53"/>
      <c r="H51" s="53"/>
      <c r="I51" s="53"/>
      <c r="J51" s="53"/>
      <c r="K51" s="53"/>
      <c r="L51" s="53"/>
      <c r="M51" s="53"/>
      <c r="N51" s="53"/>
      <c r="O51" s="53"/>
      <c r="P51" s="53"/>
      <c r="S51" s="71"/>
      <c r="T51" s="71"/>
      <c r="U51" s="71"/>
      <c r="V51" s="71"/>
    </row>
    <row r="52" spans="1:31" x14ac:dyDescent="0.2">
      <c r="A52" t="s">
        <v>140</v>
      </c>
      <c r="B52">
        <v>1999</v>
      </c>
      <c r="C52" s="124" t="s">
        <v>155</v>
      </c>
      <c r="D52" s="124" t="s">
        <v>155</v>
      </c>
      <c r="E52" s="53">
        <v>43888.694117647065</v>
      </c>
      <c r="F52" s="53">
        <v>44238.237499999996</v>
      </c>
      <c r="G52" s="53">
        <v>49.283888888888889</v>
      </c>
      <c r="H52" s="53">
        <v>988</v>
      </c>
      <c r="I52" s="53">
        <v>1420</v>
      </c>
      <c r="J52" s="53">
        <v>15000</v>
      </c>
      <c r="K52" s="53">
        <v>280</v>
      </c>
      <c r="L52" s="53">
        <v>251.05555555555554</v>
      </c>
      <c r="M52" s="52">
        <v>88.12681912483427</v>
      </c>
      <c r="N52" s="52">
        <v>63.681772605399196</v>
      </c>
      <c r="O52" s="53">
        <v>10700</v>
      </c>
      <c r="P52" s="53">
        <v>17900</v>
      </c>
      <c r="Q52" s="124" t="s">
        <v>155</v>
      </c>
      <c r="R52" s="52">
        <v>42.482916666666668</v>
      </c>
      <c r="S52" s="71">
        <v>2.4177083333333332E-2</v>
      </c>
      <c r="T52" s="71">
        <v>8.6708333333333332E-2</v>
      </c>
      <c r="U52" s="71">
        <v>0.14556250000000001</v>
      </c>
      <c r="V52" s="69">
        <v>1.2748333333333333</v>
      </c>
      <c r="W52" s="69">
        <v>3.6145833333333326</v>
      </c>
      <c r="X52" s="69">
        <v>0.76041666666666696</v>
      </c>
      <c r="Y52" s="124" t="s">
        <v>155</v>
      </c>
      <c r="Z52" s="69">
        <v>1.0649999999999999</v>
      </c>
      <c r="AA52" s="69">
        <v>0.63500000000000001</v>
      </c>
    </row>
    <row r="53" spans="1:31" x14ac:dyDescent="0.2">
      <c r="B53">
        <v>2004</v>
      </c>
      <c r="C53" s="53">
        <v>57000</v>
      </c>
      <c r="D53" s="52">
        <v>8.4666666666666668</v>
      </c>
      <c r="E53" s="53">
        <v>44539.333333333336</v>
      </c>
      <c r="F53" s="53">
        <f>(SUM(H53:K53)+SUM(M53:P53))</f>
        <v>45477.566666666666</v>
      </c>
      <c r="G53" s="53">
        <v>68.56</v>
      </c>
      <c r="H53" s="53">
        <v>1014.6666666666666</v>
      </c>
      <c r="I53" s="53">
        <v>1440</v>
      </c>
      <c r="J53" s="53">
        <v>13166.666666666666</v>
      </c>
      <c r="K53" s="53">
        <v>275</v>
      </c>
      <c r="L53" s="53">
        <v>200.06666666666669</v>
      </c>
      <c r="M53" s="53">
        <v>200.86666666666667</v>
      </c>
      <c r="N53" s="52">
        <v>63.7</v>
      </c>
      <c r="O53" s="53">
        <v>10613.333333333334</v>
      </c>
      <c r="P53" s="53">
        <v>18703.333333333332</v>
      </c>
      <c r="Q53" s="124" t="s">
        <v>155</v>
      </c>
      <c r="R53" s="124" t="s">
        <v>155</v>
      </c>
      <c r="S53" s="71">
        <v>3.7333333333333336E-2</v>
      </c>
      <c r="T53" s="71">
        <v>0.24466666666666667</v>
      </c>
      <c r="U53" s="71">
        <v>0.1115</v>
      </c>
      <c r="V53">
        <v>0.78400000000000014</v>
      </c>
      <c r="W53" s="69">
        <v>7.7266666666666666</v>
      </c>
      <c r="X53" s="69">
        <v>0.51666666666666672</v>
      </c>
      <c r="Y53" s="69">
        <v>94.833333333333329</v>
      </c>
      <c r="Z53" s="69">
        <v>1.135</v>
      </c>
      <c r="AA53" s="124"/>
    </row>
    <row r="54" spans="1:31" x14ac:dyDescent="0.2">
      <c r="B54">
        <v>2005</v>
      </c>
      <c r="C54" s="53">
        <v>57612.5</v>
      </c>
      <c r="D54">
        <v>8.1999999999999993</v>
      </c>
      <c r="E54">
        <v>46825</v>
      </c>
      <c r="F54">
        <v>46350</v>
      </c>
      <c r="G54" s="53">
        <v>56.666666666666664</v>
      </c>
      <c r="H54" s="53">
        <v>972</v>
      </c>
      <c r="I54" s="53">
        <v>1540</v>
      </c>
      <c r="J54" s="53">
        <v>13375</v>
      </c>
      <c r="K54" s="53">
        <v>256</v>
      </c>
      <c r="L54" s="53">
        <v>215.25</v>
      </c>
      <c r="M54" s="53">
        <v>246.5</v>
      </c>
      <c r="N54" s="52">
        <v>7.75</v>
      </c>
      <c r="O54" s="53">
        <v>11367.5</v>
      </c>
      <c r="P54" s="53">
        <v>18775</v>
      </c>
      <c r="Q54" s="124" t="s">
        <v>155</v>
      </c>
      <c r="R54" s="124" t="s">
        <v>155</v>
      </c>
      <c r="S54" s="71">
        <v>2.0515333333333333E-2</v>
      </c>
      <c r="T54" s="71">
        <v>8.9679750000000003E-2</v>
      </c>
      <c r="U54" s="71">
        <v>0.64327483725393497</v>
      </c>
      <c r="V54" s="71">
        <v>0.17194730425071167</v>
      </c>
      <c r="W54" s="52">
        <v>10.02611725</v>
      </c>
      <c r="X54" s="69">
        <v>0.58749999999999991</v>
      </c>
      <c r="Y54" s="52">
        <v>154.72896062499998</v>
      </c>
      <c r="Z54" s="69">
        <v>1.6766666666666667</v>
      </c>
      <c r="AA54" s="69">
        <v>1.2833333333333332</v>
      </c>
    </row>
    <row r="55" spans="1:31" x14ac:dyDescent="0.2">
      <c r="B55">
        <v>2006</v>
      </c>
      <c r="C55" s="53">
        <v>58500</v>
      </c>
      <c r="D55" s="52">
        <v>8.4250000000000007</v>
      </c>
      <c r="E55">
        <v>47275</v>
      </c>
      <c r="F55">
        <v>47425</v>
      </c>
      <c r="G55" s="53">
        <v>36.75</v>
      </c>
      <c r="H55" s="53">
        <v>1017.5</v>
      </c>
      <c r="I55" s="53">
        <v>1587.5</v>
      </c>
      <c r="J55" s="53">
        <v>13425</v>
      </c>
      <c r="K55" s="53">
        <v>263</v>
      </c>
      <c r="L55" s="53">
        <v>216.25</v>
      </c>
      <c r="M55" s="53">
        <v>236</v>
      </c>
      <c r="N55" s="52">
        <v>13.6525</v>
      </c>
      <c r="O55" s="53">
        <v>11700</v>
      </c>
      <c r="P55" s="53">
        <v>19275</v>
      </c>
      <c r="Q55" s="52">
        <v>50.2</v>
      </c>
      <c r="R55" s="52">
        <v>47.666666666666664</v>
      </c>
      <c r="S55" s="71">
        <v>2.9000000000000001E-2</v>
      </c>
      <c r="T55" s="71">
        <v>0.11924999999999999</v>
      </c>
      <c r="U55" s="71">
        <v>0.21316074999999998</v>
      </c>
      <c r="V55" s="69">
        <v>1.4636480000000001</v>
      </c>
      <c r="W55" s="69">
        <v>5.1379999999999999</v>
      </c>
      <c r="X55" s="69">
        <v>1.3250000000000002</v>
      </c>
      <c r="Y55" s="69">
        <v>41.375865000000005</v>
      </c>
      <c r="Z55" s="69">
        <v>1.3149999999999999</v>
      </c>
      <c r="AA55" s="69">
        <v>1.2675000000000001</v>
      </c>
      <c r="AE55" s="69"/>
    </row>
    <row r="56" spans="1:31" x14ac:dyDescent="0.2">
      <c r="B56">
        <v>2007</v>
      </c>
      <c r="C56" s="53">
        <v>59192.5</v>
      </c>
      <c r="D56" s="52">
        <v>8.35</v>
      </c>
      <c r="E56">
        <v>47925</v>
      </c>
      <c r="F56">
        <v>48050</v>
      </c>
      <c r="G56">
        <v>44</v>
      </c>
      <c r="H56" s="53">
        <v>1047.5</v>
      </c>
      <c r="I56">
        <v>1660</v>
      </c>
      <c r="J56">
        <v>13825</v>
      </c>
      <c r="K56">
        <v>265</v>
      </c>
      <c r="L56" s="53">
        <v>230.75</v>
      </c>
      <c r="M56" s="53">
        <v>258.5</v>
      </c>
      <c r="N56" s="52">
        <v>11.275</v>
      </c>
      <c r="O56" s="53">
        <v>11727.5</v>
      </c>
      <c r="P56">
        <v>19375</v>
      </c>
      <c r="Q56" s="52">
        <v>59.975000000000001</v>
      </c>
      <c r="R56" s="52">
        <v>54.325000000000003</v>
      </c>
      <c r="S56" s="71">
        <v>8.0500000000000002E-2</v>
      </c>
      <c r="T56" s="71">
        <v>0.31425000000000003</v>
      </c>
      <c r="U56" s="71">
        <v>0.14624999999999999</v>
      </c>
      <c r="V56" s="69">
        <v>1.4457499999999999</v>
      </c>
      <c r="W56" s="69">
        <v>6.9169166666666673</v>
      </c>
      <c r="X56" s="69">
        <v>0.86250000000000004</v>
      </c>
      <c r="Y56" s="52">
        <v>194.02338394230765</v>
      </c>
      <c r="Z56" s="69">
        <v>2.0249999999999999</v>
      </c>
      <c r="AA56" s="69">
        <v>1.7375</v>
      </c>
      <c r="AE56" s="69"/>
    </row>
    <row r="57" spans="1:31" x14ac:dyDescent="0.2">
      <c r="B57">
        <v>2008</v>
      </c>
      <c r="C57">
        <v>59800</v>
      </c>
      <c r="D57" s="52">
        <v>8.2750000000000004</v>
      </c>
      <c r="E57" s="53">
        <v>49200</v>
      </c>
      <c r="F57" s="53">
        <v>48925</v>
      </c>
      <c r="G57" s="53">
        <v>33.25</v>
      </c>
      <c r="H57" s="53">
        <v>1042.5</v>
      </c>
      <c r="I57" s="53">
        <v>1705</v>
      </c>
      <c r="J57" s="53">
        <v>14050</v>
      </c>
      <c r="K57" s="53">
        <v>274.75</v>
      </c>
      <c r="L57" s="53">
        <v>244</v>
      </c>
      <c r="M57" s="53">
        <v>291.25</v>
      </c>
      <c r="N57" s="52">
        <v>2.9775</v>
      </c>
      <c r="O57" s="53">
        <v>11967.5</v>
      </c>
      <c r="P57">
        <v>19725</v>
      </c>
      <c r="Q57" s="52">
        <v>47.774999999999999</v>
      </c>
      <c r="R57" s="52">
        <v>46.15</v>
      </c>
      <c r="S57" s="71">
        <v>5.7500000000000002E-2</v>
      </c>
      <c r="T57" s="71">
        <v>0.10850000000000001</v>
      </c>
      <c r="U57" s="71">
        <v>0.113</v>
      </c>
      <c r="V57" s="69">
        <v>1.84975</v>
      </c>
      <c r="W57" s="69">
        <v>3.6575000000000002</v>
      </c>
      <c r="X57" s="69">
        <v>1.6</v>
      </c>
      <c r="Y57" s="69">
        <v>35.487368611111116</v>
      </c>
      <c r="Z57" s="69">
        <v>1.4697499999999999</v>
      </c>
      <c r="AA57" s="69">
        <v>1.14575</v>
      </c>
      <c r="AE57" s="69"/>
    </row>
    <row r="58" spans="1:31" x14ac:dyDescent="0.2">
      <c r="B58">
        <v>2009</v>
      </c>
      <c r="C58" s="53">
        <v>62800</v>
      </c>
      <c r="D58" s="52">
        <v>8.3000000000000007</v>
      </c>
      <c r="E58" s="53">
        <v>50600</v>
      </c>
      <c r="F58" s="53">
        <v>51125</v>
      </c>
      <c r="G58" s="53">
        <v>27.5</v>
      </c>
      <c r="H58" s="53">
        <v>1010</v>
      </c>
      <c r="I58" s="53">
        <v>1765</v>
      </c>
      <c r="J58" s="53">
        <v>14675</v>
      </c>
      <c r="K58" s="53">
        <v>279.75</v>
      </c>
      <c r="L58" s="53">
        <v>242</v>
      </c>
      <c r="M58" s="53">
        <v>288</v>
      </c>
      <c r="N58" s="53">
        <v>13.4</v>
      </c>
      <c r="O58" s="53">
        <v>12432.5</v>
      </c>
      <c r="P58" s="53">
        <v>20825</v>
      </c>
      <c r="Q58" s="52">
        <v>48.349999999999994</v>
      </c>
      <c r="R58" s="52">
        <v>46.925000000000004</v>
      </c>
      <c r="S58" s="71">
        <v>6.2850000000000003E-2</v>
      </c>
      <c r="T58" s="71">
        <v>5.765E-2</v>
      </c>
      <c r="U58" s="71">
        <v>0.13679999999999998</v>
      </c>
      <c r="V58" s="69">
        <v>1.6529924999999999</v>
      </c>
      <c r="W58" s="69">
        <v>2.9041250000000001</v>
      </c>
      <c r="X58" s="69">
        <v>1.9750000000000001</v>
      </c>
      <c r="Y58" s="69">
        <v>13.322410796703295</v>
      </c>
      <c r="Z58" s="69">
        <v>1.0805</v>
      </c>
      <c r="AA58" s="69">
        <v>0.94199999999999995</v>
      </c>
      <c r="AE58" s="69"/>
    </row>
    <row r="59" spans="1:31" x14ac:dyDescent="0.2">
      <c r="B59">
        <v>2010</v>
      </c>
      <c r="C59">
        <v>63875</v>
      </c>
      <c r="D59" s="52">
        <v>8.2249999999999996</v>
      </c>
      <c r="E59">
        <v>51525</v>
      </c>
      <c r="F59">
        <v>52125</v>
      </c>
      <c r="G59" s="53">
        <v>14.75</v>
      </c>
      <c r="H59" s="53">
        <v>991</v>
      </c>
      <c r="I59" s="53">
        <v>1810</v>
      </c>
      <c r="J59" s="53">
        <v>15000</v>
      </c>
      <c r="K59" s="53">
        <v>290.25</v>
      </c>
      <c r="L59" s="53">
        <v>266.75</v>
      </c>
      <c r="M59" s="53">
        <v>325.5</v>
      </c>
      <c r="N59" s="89" t="s">
        <v>3</v>
      </c>
      <c r="O59" s="53">
        <v>12387.5</v>
      </c>
      <c r="P59">
        <v>21475</v>
      </c>
      <c r="Q59" s="52">
        <v>49.25</v>
      </c>
      <c r="R59" s="52">
        <v>47.475000000000001</v>
      </c>
      <c r="S59" s="71">
        <v>4.4175000000000006E-2</v>
      </c>
      <c r="T59" s="71">
        <v>4.8000000000000001E-2</v>
      </c>
      <c r="U59" s="71">
        <v>0.12450000000000001</v>
      </c>
      <c r="V59" s="71">
        <v>0.99150000000000005</v>
      </c>
      <c r="W59" s="69">
        <v>3.1262500000000002</v>
      </c>
      <c r="X59" s="69">
        <v>1.75</v>
      </c>
      <c r="Y59" s="69">
        <v>16.831724999999999</v>
      </c>
      <c r="Z59" s="69">
        <v>1.2850000000000001</v>
      </c>
      <c r="AA59" s="69">
        <v>1.10775</v>
      </c>
      <c r="AE59" s="69"/>
    </row>
    <row r="60" spans="1:31" x14ac:dyDescent="0.2">
      <c r="B60">
        <v>2011</v>
      </c>
      <c r="C60">
        <v>65100</v>
      </c>
      <c r="D60" s="52">
        <v>8.2749999999999986</v>
      </c>
      <c r="E60">
        <v>52775</v>
      </c>
      <c r="F60">
        <v>52925</v>
      </c>
      <c r="G60" s="53">
        <v>19.5</v>
      </c>
      <c r="H60" s="53">
        <v>957</v>
      </c>
      <c r="I60" s="53">
        <v>1797.5</v>
      </c>
      <c r="J60" s="53">
        <v>15300</v>
      </c>
      <c r="K60" s="53">
        <v>285.25</v>
      </c>
      <c r="L60" s="53">
        <v>271</v>
      </c>
      <c r="M60" s="53">
        <v>323</v>
      </c>
      <c r="N60" s="89" t="s">
        <v>3</v>
      </c>
      <c r="O60" s="53">
        <v>12827.5</v>
      </c>
      <c r="P60">
        <v>21575</v>
      </c>
      <c r="Q60" s="52">
        <v>49.05</v>
      </c>
      <c r="R60" s="52">
        <v>46.7</v>
      </c>
      <c r="S60" s="71">
        <v>6.1149999999999996E-2</v>
      </c>
      <c r="T60" s="71">
        <v>6.4000000000000001E-2</v>
      </c>
      <c r="U60" s="71">
        <v>0.22066666666666668</v>
      </c>
      <c r="V60" s="71">
        <v>0.44799999999999995</v>
      </c>
      <c r="W60" s="69">
        <v>3.5555000000000003</v>
      </c>
      <c r="X60" s="69">
        <v>1.8250000000000002</v>
      </c>
      <c r="Y60" s="69">
        <v>18.867694166666666</v>
      </c>
      <c r="Z60" s="69">
        <v>1.5349999999999999</v>
      </c>
      <c r="AA60" s="69">
        <v>1.4674999999999998</v>
      </c>
      <c r="AE60" s="69"/>
    </row>
    <row r="61" spans="1:31" x14ac:dyDescent="0.2">
      <c r="B61">
        <v>2012</v>
      </c>
      <c r="C61">
        <v>65800</v>
      </c>
      <c r="D61" s="52">
        <v>8.3249999999999993</v>
      </c>
      <c r="E61" s="53">
        <v>52866.666666666664</v>
      </c>
      <c r="F61">
        <v>53775</v>
      </c>
      <c r="G61" s="53">
        <v>24.5</v>
      </c>
      <c r="H61" s="53">
        <v>946.25</v>
      </c>
      <c r="I61">
        <v>1855</v>
      </c>
      <c r="J61">
        <v>15350</v>
      </c>
      <c r="K61" s="53">
        <v>302.75</v>
      </c>
      <c r="L61">
        <v>272</v>
      </c>
      <c r="M61" s="53">
        <v>319.5</v>
      </c>
      <c r="N61" s="52">
        <v>6.3249999999999993</v>
      </c>
      <c r="O61" s="53">
        <v>12882.5</v>
      </c>
      <c r="P61">
        <v>22300</v>
      </c>
      <c r="Q61" s="52">
        <v>54.125</v>
      </c>
      <c r="R61" s="52">
        <v>50.424999999999997</v>
      </c>
      <c r="S61" s="71">
        <v>8.0975000000000005E-2</v>
      </c>
      <c r="T61" s="71">
        <v>9.1749999999999998E-2</v>
      </c>
      <c r="U61" s="71">
        <v>0.11</v>
      </c>
      <c r="V61" s="71">
        <v>0.65450000000000008</v>
      </c>
      <c r="W61" s="69">
        <v>3.4997249999999998</v>
      </c>
      <c r="X61" s="69">
        <v>1.1749999999999998</v>
      </c>
      <c r="Y61" s="69">
        <v>50.046381071428577</v>
      </c>
      <c r="Z61" s="69">
        <v>1.4550000000000001</v>
      </c>
      <c r="AA61" s="69">
        <v>1.0715000000000001</v>
      </c>
      <c r="AE61" s="69"/>
    </row>
    <row r="62" spans="1:31" x14ac:dyDescent="0.2">
      <c r="B62">
        <v>2013</v>
      </c>
      <c r="C62">
        <v>66500</v>
      </c>
      <c r="D62" s="52">
        <v>8.2249999999999996</v>
      </c>
      <c r="E62" s="53">
        <v>54100</v>
      </c>
      <c r="F62">
        <v>55250</v>
      </c>
      <c r="G62" s="53">
        <v>24.25</v>
      </c>
      <c r="H62" s="53">
        <v>944.25</v>
      </c>
      <c r="I62">
        <v>1915</v>
      </c>
      <c r="J62">
        <v>15450</v>
      </c>
      <c r="K62" s="53">
        <v>302.25</v>
      </c>
      <c r="L62">
        <v>272</v>
      </c>
      <c r="M62" s="53">
        <v>329.75</v>
      </c>
      <c r="N62" s="52">
        <v>3.89</v>
      </c>
      <c r="O62">
        <v>13650</v>
      </c>
      <c r="P62">
        <v>22825</v>
      </c>
      <c r="Q62" s="52">
        <v>47.275000000000006</v>
      </c>
      <c r="R62" s="52">
        <v>45.274999999999999</v>
      </c>
      <c r="S62" s="71">
        <v>7.2250000000000009E-2</v>
      </c>
      <c r="T62" s="71">
        <v>9.2250000000000013E-2</v>
      </c>
      <c r="U62" s="71">
        <v>0.13233333333333333</v>
      </c>
      <c r="V62" s="71">
        <v>0.61817499999999992</v>
      </c>
      <c r="W62" s="69">
        <v>3.3462499999999999</v>
      </c>
      <c r="X62" s="69">
        <v>1.2</v>
      </c>
      <c r="Y62" s="69">
        <v>24.336927499999998</v>
      </c>
      <c r="Z62" s="69">
        <v>1.3975000000000002</v>
      </c>
      <c r="AA62" s="69">
        <v>1.1800000000000002</v>
      </c>
      <c r="AE62" s="69"/>
    </row>
    <row r="63" spans="1:31" x14ac:dyDescent="0.2">
      <c r="B63">
        <v>2014</v>
      </c>
      <c r="C63" s="53">
        <v>68100</v>
      </c>
      <c r="D63" s="52">
        <v>8.3000000000000007</v>
      </c>
      <c r="E63" s="53">
        <v>55800</v>
      </c>
      <c r="F63" s="53">
        <v>56825</v>
      </c>
      <c r="G63" s="53">
        <v>33.5</v>
      </c>
      <c r="H63" s="53">
        <v>966.25</v>
      </c>
      <c r="I63" s="53">
        <v>2007.5</v>
      </c>
      <c r="J63" s="53">
        <v>15850</v>
      </c>
      <c r="K63" s="53">
        <v>305.75</v>
      </c>
      <c r="L63" s="53">
        <v>266.5</v>
      </c>
      <c r="M63" s="53">
        <v>314</v>
      </c>
      <c r="N63" s="52">
        <v>5.2249999999999996</v>
      </c>
      <c r="O63" s="53">
        <v>14025</v>
      </c>
      <c r="P63" s="53">
        <v>23525</v>
      </c>
      <c r="Q63" s="52">
        <v>50.575000000000003</v>
      </c>
      <c r="R63" s="52">
        <v>46.475000000000001</v>
      </c>
      <c r="S63" s="329">
        <v>8.4000000000000005E-2</v>
      </c>
      <c r="T63" s="329">
        <v>9.9500000000000005E-2</v>
      </c>
      <c r="U63" s="329">
        <v>0.11349999999999999</v>
      </c>
      <c r="V63" s="329">
        <v>0.21224999999999999</v>
      </c>
      <c r="W63" s="69">
        <v>3.5857500000000004</v>
      </c>
      <c r="X63" s="69">
        <v>1.075</v>
      </c>
      <c r="Y63" s="69">
        <v>54.902633333333334</v>
      </c>
      <c r="Z63" s="69">
        <v>1.45</v>
      </c>
      <c r="AA63" s="69">
        <v>1.2224999999999999</v>
      </c>
      <c r="AE63" s="69"/>
    </row>
    <row r="64" spans="1:31" x14ac:dyDescent="0.2">
      <c r="E64" s="53">
        <f t="shared" ref="E64:AA64" si="0">AVERAGE(E52:E63)</f>
        <v>49776.641176470592</v>
      </c>
      <c r="F64" s="53">
        <f t="shared" si="0"/>
        <v>50207.567013888889</v>
      </c>
      <c r="G64" s="53">
        <f t="shared" si="0"/>
        <v>36.042546296296301</v>
      </c>
      <c r="H64" s="53">
        <f t="shared" si="0"/>
        <v>991.40972222222217</v>
      </c>
      <c r="I64" s="53">
        <f t="shared" si="0"/>
        <v>1708.5416666666667</v>
      </c>
      <c r="J64" s="53">
        <f t="shared" si="0"/>
        <v>14538.888888888889</v>
      </c>
      <c r="K64" s="53">
        <f t="shared" si="0"/>
        <v>281.64583333333331</v>
      </c>
      <c r="L64" s="53">
        <f t="shared" si="0"/>
        <v>245.63518518518518</v>
      </c>
      <c r="M64" s="53">
        <f t="shared" si="0"/>
        <v>268.41612381595843</v>
      </c>
      <c r="N64" s="52">
        <f t="shared" si="0"/>
        <v>19.187677260539918</v>
      </c>
      <c r="O64" s="53">
        <f t="shared" si="0"/>
        <v>12190.069444444445</v>
      </c>
      <c r="P64" s="53">
        <f t="shared" si="0"/>
        <v>20523.194444444442</v>
      </c>
      <c r="Q64" s="52">
        <f t="shared" si="0"/>
        <v>50.730555555555554</v>
      </c>
      <c r="R64" s="52">
        <f t="shared" si="0"/>
        <v>47.389958333333333</v>
      </c>
      <c r="S64" s="71">
        <f t="shared" si="0"/>
        <v>5.4535479166666671E-2</v>
      </c>
      <c r="T64" s="71">
        <f t="shared" si="0"/>
        <v>0.11801706250000001</v>
      </c>
      <c r="U64" s="71">
        <f t="shared" si="0"/>
        <v>0.18421234060449457</v>
      </c>
      <c r="V64" s="69">
        <f t="shared" si="0"/>
        <v>0.96394551146533702</v>
      </c>
      <c r="W64" s="69">
        <f t="shared" si="0"/>
        <v>4.7581153263888885</v>
      </c>
      <c r="X64" s="69">
        <f t="shared" si="0"/>
        <v>1.2210069444444445</v>
      </c>
      <c r="Y64" s="69">
        <f t="shared" si="0"/>
        <v>63.523334852716722</v>
      </c>
      <c r="Z64" s="69">
        <f t="shared" si="0"/>
        <v>1.4074513888888891</v>
      </c>
      <c r="AA64" s="69">
        <f t="shared" si="0"/>
        <v>1.1873030303030303</v>
      </c>
      <c r="AE64" s="69"/>
    </row>
    <row r="65" spans="1:31" x14ac:dyDescent="0.2">
      <c r="X65" s="52"/>
      <c r="Y65" s="52"/>
    </row>
    <row r="66" spans="1:31" x14ac:dyDescent="0.2">
      <c r="A66" t="s">
        <v>141</v>
      </c>
      <c r="B66">
        <v>1999</v>
      </c>
      <c r="C66" s="124" t="s">
        <v>155</v>
      </c>
      <c r="D66" s="124" t="s">
        <v>155</v>
      </c>
      <c r="E66" s="53">
        <v>43758.523529411759</v>
      </c>
      <c r="F66" s="53">
        <v>44003.487500000003</v>
      </c>
      <c r="G66" s="53">
        <v>24.50277777777778</v>
      </c>
      <c r="H66" s="53">
        <v>987.5</v>
      </c>
      <c r="I66" s="53">
        <v>1435</v>
      </c>
      <c r="J66" s="53">
        <v>15200</v>
      </c>
      <c r="K66" s="53">
        <v>283.5</v>
      </c>
      <c r="L66" s="53">
        <v>253.33333333333334</v>
      </c>
      <c r="M66" s="53">
        <v>114.34133027111469</v>
      </c>
      <c r="N66" s="52">
        <v>39.438328000206042</v>
      </c>
      <c r="O66" s="53">
        <v>10855</v>
      </c>
      <c r="P66" s="53">
        <v>17460</v>
      </c>
      <c r="Q66" s="124" t="s">
        <v>155</v>
      </c>
      <c r="R66" s="52">
        <v>39.659999999999997</v>
      </c>
      <c r="S66" s="71">
        <v>1.6395833333333335E-2</v>
      </c>
      <c r="T66" s="71">
        <v>6.1479166666666668E-2</v>
      </c>
      <c r="U66" s="71">
        <v>7.191666666666667E-2</v>
      </c>
      <c r="V66" s="69">
        <v>1.5794166666666667</v>
      </c>
      <c r="W66" s="69">
        <v>3.6791666666666667</v>
      </c>
      <c r="X66" s="52"/>
      <c r="Y66" s="52"/>
      <c r="Z66">
        <v>0.52</v>
      </c>
      <c r="AA66" s="69">
        <v>0.16</v>
      </c>
      <c r="AB66" s="124" t="s">
        <v>155</v>
      </c>
      <c r="AE66" s="69"/>
    </row>
    <row r="67" spans="1:31" x14ac:dyDescent="0.2">
      <c r="B67">
        <v>2004</v>
      </c>
      <c r="C67" s="53">
        <v>58100</v>
      </c>
      <c r="D67" s="52">
        <v>8.1333333333333329</v>
      </c>
      <c r="E67" s="53">
        <v>45972.666666666664</v>
      </c>
      <c r="F67" s="53">
        <f>(SUM(H67:K67)+SUM(M67:P67))</f>
        <v>46129.843333333338</v>
      </c>
      <c r="G67" s="53">
        <v>44.25</v>
      </c>
      <c r="H67" s="53">
        <v>1025.3333333333333</v>
      </c>
      <c r="I67" s="53">
        <v>1450</v>
      </c>
      <c r="J67" s="53">
        <v>13266.666666666666</v>
      </c>
      <c r="K67" s="53">
        <v>277.33333333333331</v>
      </c>
      <c r="L67" s="53">
        <v>214.46666666666667</v>
      </c>
      <c r="M67" s="53">
        <v>257.06333333333333</v>
      </c>
      <c r="N67" s="52">
        <v>6.78</v>
      </c>
      <c r="O67" s="53">
        <v>10703.333333333334</v>
      </c>
      <c r="P67" s="53">
        <v>19143.333333333332</v>
      </c>
      <c r="Q67" s="124" t="s">
        <v>155</v>
      </c>
      <c r="R67" s="124" t="s">
        <v>155</v>
      </c>
      <c r="S67" s="71">
        <v>2.0666666666666667E-2</v>
      </c>
      <c r="T67" s="71">
        <v>9.166666666666666E-2</v>
      </c>
      <c r="U67" s="71">
        <v>0.01</v>
      </c>
      <c r="V67" s="69">
        <v>1.2173333333333334</v>
      </c>
      <c r="W67" s="69">
        <v>6.0133333333333328</v>
      </c>
      <c r="X67" s="52"/>
      <c r="Y67" s="52"/>
      <c r="Z67" s="69">
        <v>1.17</v>
      </c>
      <c r="AA67" s="124"/>
      <c r="AB67" s="124" t="s">
        <v>155</v>
      </c>
    </row>
    <row r="68" spans="1:31" x14ac:dyDescent="0.2">
      <c r="B68">
        <v>2005</v>
      </c>
      <c r="C68" s="53">
        <v>57637.5</v>
      </c>
      <c r="D68" s="52">
        <v>8.2750000000000004</v>
      </c>
      <c r="E68" s="53">
        <v>46475</v>
      </c>
      <c r="F68" s="53">
        <v>46400</v>
      </c>
      <c r="G68" s="53">
        <v>84.333333333333329</v>
      </c>
      <c r="H68" s="53">
        <v>983</v>
      </c>
      <c r="I68" s="53">
        <v>1560</v>
      </c>
      <c r="J68" s="53">
        <v>13300</v>
      </c>
      <c r="K68" s="53">
        <v>256</v>
      </c>
      <c r="L68" s="53">
        <v>222</v>
      </c>
      <c r="M68" s="53">
        <v>249.5</v>
      </c>
      <c r="N68" s="52">
        <v>10.615</v>
      </c>
      <c r="O68" s="53">
        <v>11637.5</v>
      </c>
      <c r="P68" s="53">
        <v>19150</v>
      </c>
      <c r="Q68" s="124" t="s">
        <v>155</v>
      </c>
      <c r="R68" s="124" t="s">
        <v>155</v>
      </c>
      <c r="S68" s="71">
        <v>2.2286666666666666E-2</v>
      </c>
      <c r="T68" s="71">
        <v>5.4445499999999994E-2</v>
      </c>
      <c r="U68" s="71">
        <v>0.57247297545832643</v>
      </c>
      <c r="V68" s="71">
        <v>0.24544668655170471</v>
      </c>
      <c r="W68" s="69">
        <v>7.9366322500000006</v>
      </c>
      <c r="X68" s="52"/>
      <c r="Y68" s="52"/>
      <c r="Z68" s="69">
        <v>1.1473333333333333</v>
      </c>
      <c r="AA68" s="69">
        <v>1.2966666666666666</v>
      </c>
      <c r="AB68" s="69">
        <v>9.2799999999999994</v>
      </c>
    </row>
    <row r="69" spans="1:31" x14ac:dyDescent="0.2">
      <c r="B69">
        <v>2006</v>
      </c>
      <c r="C69" s="53">
        <v>58350</v>
      </c>
      <c r="D69">
        <v>8.4</v>
      </c>
      <c r="E69">
        <v>47125</v>
      </c>
      <c r="F69">
        <v>47350</v>
      </c>
      <c r="G69" s="53">
        <v>35.25</v>
      </c>
      <c r="H69" s="53">
        <v>1017.5</v>
      </c>
      <c r="I69" s="53">
        <v>1595</v>
      </c>
      <c r="J69" s="53">
        <v>13400</v>
      </c>
      <c r="K69" s="53">
        <v>261.5</v>
      </c>
      <c r="L69" s="53">
        <v>218</v>
      </c>
      <c r="M69" s="53">
        <v>254.5</v>
      </c>
      <c r="N69" s="52">
        <v>5.5175000000000001</v>
      </c>
      <c r="O69" s="53">
        <v>11670</v>
      </c>
      <c r="P69" s="53">
        <v>19275</v>
      </c>
      <c r="Q69" s="52">
        <v>49.033333333333331</v>
      </c>
      <c r="R69" s="52">
        <v>46.833333333333336</v>
      </c>
      <c r="S69" s="71">
        <v>3.4750000000000003E-2</v>
      </c>
      <c r="T69" s="71">
        <v>0.11724999999999999</v>
      </c>
      <c r="U69" s="71">
        <v>0.28377675000000002</v>
      </c>
      <c r="V69" s="69">
        <v>1.3311250000000001</v>
      </c>
      <c r="W69" s="69">
        <v>4.6259999999999994</v>
      </c>
      <c r="X69" s="52"/>
      <c r="Y69" s="52"/>
      <c r="Z69" s="69">
        <v>1.2875000000000001</v>
      </c>
      <c r="AA69" s="69">
        <v>1.10225</v>
      </c>
      <c r="AB69" s="69">
        <v>7.4024999999999999</v>
      </c>
    </row>
    <row r="70" spans="1:31" x14ac:dyDescent="0.2">
      <c r="B70">
        <v>2007</v>
      </c>
      <c r="C70" s="53">
        <v>59295.5</v>
      </c>
      <c r="D70">
        <v>8.1999999999999993</v>
      </c>
      <c r="E70">
        <v>48025</v>
      </c>
      <c r="F70">
        <v>48250</v>
      </c>
      <c r="G70" s="53">
        <v>38.25</v>
      </c>
      <c r="H70" s="53">
        <v>1042.5</v>
      </c>
      <c r="I70" s="53">
        <v>1667.5</v>
      </c>
      <c r="J70">
        <v>13825</v>
      </c>
      <c r="K70">
        <v>267</v>
      </c>
      <c r="L70" s="53">
        <v>232.5</v>
      </c>
      <c r="M70" s="53">
        <v>283.5</v>
      </c>
      <c r="N70" s="80" t="s">
        <v>3</v>
      </c>
      <c r="O70" s="53">
        <v>11822.5</v>
      </c>
      <c r="P70">
        <v>19500</v>
      </c>
      <c r="Q70" s="52">
        <v>53.65</v>
      </c>
      <c r="R70" s="52">
        <v>51.15</v>
      </c>
      <c r="S70" s="71">
        <v>7.4500000000000011E-2</v>
      </c>
      <c r="T70" s="71">
        <v>0.13550000000000001</v>
      </c>
      <c r="U70" s="71">
        <v>0.06</v>
      </c>
      <c r="V70" s="69">
        <v>1.8785000000000003</v>
      </c>
      <c r="W70" s="69">
        <v>6.6967083333333335</v>
      </c>
      <c r="X70" s="52"/>
      <c r="Y70" s="52"/>
      <c r="Z70" s="69">
        <v>1.12625</v>
      </c>
      <c r="AA70" s="69">
        <v>1.01675</v>
      </c>
      <c r="AB70" s="69">
        <v>7.92</v>
      </c>
    </row>
    <row r="71" spans="1:31" x14ac:dyDescent="0.2">
      <c r="B71">
        <v>2008</v>
      </c>
      <c r="C71">
        <v>59650</v>
      </c>
      <c r="D71" s="52">
        <v>8.3249999999999993</v>
      </c>
      <c r="E71">
        <v>49125</v>
      </c>
      <c r="F71" s="53">
        <v>48850</v>
      </c>
      <c r="G71" s="53">
        <v>27.5</v>
      </c>
      <c r="H71" s="53">
        <v>1037.5</v>
      </c>
      <c r="I71" s="53">
        <v>1705</v>
      </c>
      <c r="J71" s="53">
        <v>13975</v>
      </c>
      <c r="K71" s="53">
        <v>274.75</v>
      </c>
      <c r="L71" s="53">
        <v>254.25</v>
      </c>
      <c r="M71" s="53">
        <v>303.5</v>
      </c>
      <c r="N71" s="52">
        <v>3.3325</v>
      </c>
      <c r="O71" s="53">
        <v>11942.5</v>
      </c>
      <c r="P71">
        <v>19750</v>
      </c>
      <c r="Q71" s="52">
        <v>47.024999999999999</v>
      </c>
      <c r="R71" s="52">
        <v>45.9</v>
      </c>
      <c r="S71">
        <v>4.1000000000000002E-2</v>
      </c>
      <c r="T71" s="71">
        <v>7.3749999999999996E-2</v>
      </c>
      <c r="U71" s="71">
        <v>9.8000000000000004E-2</v>
      </c>
      <c r="V71" s="69">
        <v>2.1637499999999998</v>
      </c>
      <c r="W71" s="69">
        <v>3.5754999999999999</v>
      </c>
      <c r="X71" s="52"/>
      <c r="Y71" s="52"/>
      <c r="Z71" s="69">
        <v>1.3174999999999999</v>
      </c>
      <c r="AA71" s="69">
        <v>1.1160000000000001</v>
      </c>
      <c r="AB71" s="69">
        <v>8.370000000000001</v>
      </c>
    </row>
    <row r="72" spans="1:31" x14ac:dyDescent="0.2">
      <c r="B72">
        <v>2009</v>
      </c>
      <c r="C72" s="53">
        <v>62725</v>
      </c>
      <c r="D72" s="52">
        <v>8.2249999999999996</v>
      </c>
      <c r="E72" s="53">
        <v>50950</v>
      </c>
      <c r="F72" s="53">
        <v>51225</v>
      </c>
      <c r="G72" s="53">
        <v>33.75</v>
      </c>
      <c r="H72" s="53">
        <v>1017</v>
      </c>
      <c r="I72" s="53">
        <v>1765</v>
      </c>
      <c r="J72" s="53">
        <v>14725</v>
      </c>
      <c r="K72" s="53">
        <v>280.75</v>
      </c>
      <c r="L72" s="53">
        <v>248.25</v>
      </c>
      <c r="M72" s="53">
        <v>302.75</v>
      </c>
      <c r="N72" s="143" t="s">
        <v>3</v>
      </c>
      <c r="O72" s="53">
        <v>12377.5</v>
      </c>
      <c r="P72" s="53">
        <v>20900</v>
      </c>
      <c r="Q72" s="52">
        <v>49.025000000000006</v>
      </c>
      <c r="R72" s="52">
        <v>47.274999999999999</v>
      </c>
      <c r="S72" s="71">
        <v>6.7449999999999996E-2</v>
      </c>
      <c r="T72" s="71">
        <v>7.3924999999999991E-2</v>
      </c>
      <c r="U72" s="71">
        <v>0.147975</v>
      </c>
      <c r="V72" s="69">
        <v>1.919845</v>
      </c>
      <c r="W72" s="69">
        <v>3.1096250000000003</v>
      </c>
      <c r="X72" s="52"/>
      <c r="Y72" s="52"/>
      <c r="Z72" s="69">
        <v>0.99375000000000002</v>
      </c>
      <c r="AA72" s="69">
        <v>0.86325000000000007</v>
      </c>
      <c r="AB72" s="69">
        <v>7.1375000000000002</v>
      </c>
    </row>
    <row r="73" spans="1:31" x14ac:dyDescent="0.2">
      <c r="B73">
        <v>2010</v>
      </c>
      <c r="C73">
        <v>63775</v>
      </c>
      <c r="D73" s="52">
        <v>8.125</v>
      </c>
      <c r="E73">
        <v>51675</v>
      </c>
      <c r="F73">
        <v>52250</v>
      </c>
      <c r="G73" s="53">
        <v>23.5</v>
      </c>
      <c r="H73" s="53">
        <v>992</v>
      </c>
      <c r="I73" s="53">
        <v>1812.5</v>
      </c>
      <c r="J73" s="53">
        <v>15075</v>
      </c>
      <c r="K73" s="53">
        <v>291.75</v>
      </c>
      <c r="L73" s="53">
        <v>270</v>
      </c>
      <c r="M73" s="53">
        <v>329.25</v>
      </c>
      <c r="N73" s="89" t="s">
        <v>3</v>
      </c>
      <c r="O73" s="53">
        <v>12405</v>
      </c>
      <c r="P73">
        <v>21475</v>
      </c>
      <c r="Q73">
        <v>49.900000000000006</v>
      </c>
      <c r="R73">
        <v>47.2</v>
      </c>
      <c r="S73" s="71">
        <v>5.0250000000000003E-2</v>
      </c>
      <c r="T73" s="71">
        <v>5.5749999999999994E-2</v>
      </c>
      <c r="U73" s="71">
        <v>8.6250000000000007E-2</v>
      </c>
      <c r="V73" s="69">
        <v>1.1917500000000001</v>
      </c>
      <c r="W73" s="69">
        <v>3.3570000000000002</v>
      </c>
      <c r="X73" s="52"/>
      <c r="Y73" s="52"/>
      <c r="Z73" s="69">
        <v>1.204</v>
      </c>
      <c r="AA73" s="69">
        <v>1.1429999999999998</v>
      </c>
      <c r="AB73" s="69">
        <v>8.2733333333333334</v>
      </c>
    </row>
    <row r="74" spans="1:31" x14ac:dyDescent="0.2">
      <c r="B74">
        <v>2011</v>
      </c>
      <c r="C74">
        <v>65225</v>
      </c>
      <c r="D74" s="52">
        <v>8.15</v>
      </c>
      <c r="E74">
        <v>52675</v>
      </c>
      <c r="F74">
        <v>53050</v>
      </c>
      <c r="G74" s="53">
        <v>22.25</v>
      </c>
      <c r="H74" s="53">
        <v>961</v>
      </c>
      <c r="I74" s="53">
        <v>1802.5</v>
      </c>
      <c r="J74" s="53">
        <v>15450</v>
      </c>
      <c r="K74" s="53">
        <v>286.5</v>
      </c>
      <c r="L74" s="53">
        <v>273</v>
      </c>
      <c r="M74" s="53">
        <v>332.75</v>
      </c>
      <c r="N74" s="89" t="s">
        <v>3</v>
      </c>
      <c r="O74" s="53">
        <v>12795</v>
      </c>
      <c r="P74">
        <v>21575</v>
      </c>
      <c r="Q74" s="52">
        <v>49.15</v>
      </c>
      <c r="R74" s="52">
        <v>45.949999999999996</v>
      </c>
      <c r="S74" s="71">
        <v>5.174999999999999E-2</v>
      </c>
      <c r="T74" s="71">
        <v>5.5999999999999994E-2</v>
      </c>
      <c r="U74" s="71">
        <v>0.19466666666666668</v>
      </c>
      <c r="V74" s="71">
        <v>0.68100000000000005</v>
      </c>
      <c r="W74" s="69">
        <v>3.3920000000000003</v>
      </c>
      <c r="X74" s="52"/>
      <c r="Y74" s="52"/>
      <c r="Z74" s="69">
        <v>1.45</v>
      </c>
      <c r="AA74" s="69">
        <v>1.405</v>
      </c>
      <c r="AB74" s="69">
        <v>7.4625000000000004</v>
      </c>
    </row>
    <row r="75" spans="1:31" x14ac:dyDescent="0.2">
      <c r="B75">
        <v>2012</v>
      </c>
      <c r="C75">
        <v>65900</v>
      </c>
      <c r="D75" s="52">
        <v>8.1749999999999989</v>
      </c>
      <c r="E75" s="53">
        <v>52833.333333333336</v>
      </c>
      <c r="F75">
        <v>53850</v>
      </c>
      <c r="G75" s="53">
        <v>25.75</v>
      </c>
      <c r="H75" s="53">
        <v>936.5</v>
      </c>
      <c r="I75" s="53">
        <v>1857.5</v>
      </c>
      <c r="J75">
        <v>15325</v>
      </c>
      <c r="K75" s="53">
        <v>300.25</v>
      </c>
      <c r="L75" s="53">
        <v>274.5</v>
      </c>
      <c r="M75" s="53">
        <v>334.75</v>
      </c>
      <c r="N75" s="80" t="s">
        <v>3</v>
      </c>
      <c r="O75" s="53">
        <v>13092.5</v>
      </c>
      <c r="P75">
        <v>22150</v>
      </c>
      <c r="Q75" s="52">
        <v>51.05</v>
      </c>
      <c r="R75">
        <v>49.3</v>
      </c>
      <c r="S75" s="71">
        <v>6.0249999999999998E-2</v>
      </c>
      <c r="T75" s="71">
        <v>7.8000000000000014E-2</v>
      </c>
      <c r="U75" s="71">
        <v>0.114</v>
      </c>
      <c r="V75" s="69">
        <v>1.04325</v>
      </c>
      <c r="W75" s="69">
        <v>3.2600000000000002</v>
      </c>
      <c r="X75" s="52"/>
      <c r="Y75" s="52"/>
      <c r="Z75" s="69">
        <v>1.20025</v>
      </c>
      <c r="AA75" s="69">
        <v>1.0924999999999998</v>
      </c>
      <c r="AB75">
        <v>8.379999999999999</v>
      </c>
    </row>
    <row r="76" spans="1:31" x14ac:dyDescent="0.2">
      <c r="B76">
        <v>2013</v>
      </c>
      <c r="C76">
        <v>66725</v>
      </c>
      <c r="D76" s="52">
        <v>8.1499999999999986</v>
      </c>
      <c r="E76" s="53">
        <v>54475</v>
      </c>
      <c r="F76">
        <v>54975</v>
      </c>
      <c r="G76" s="53">
        <v>30.25</v>
      </c>
      <c r="H76" s="53">
        <v>933.75</v>
      </c>
      <c r="I76" s="53">
        <v>1907.5</v>
      </c>
      <c r="J76">
        <v>15375</v>
      </c>
      <c r="K76" s="53">
        <v>301.5</v>
      </c>
      <c r="L76" s="53">
        <v>295</v>
      </c>
      <c r="M76" s="53">
        <v>359.5</v>
      </c>
      <c r="N76" s="80" t="s">
        <v>3</v>
      </c>
      <c r="O76" s="53">
        <v>13575</v>
      </c>
      <c r="P76">
        <v>22725</v>
      </c>
      <c r="Q76" s="52">
        <v>47.125</v>
      </c>
      <c r="R76" s="52">
        <v>44.85</v>
      </c>
      <c r="S76" s="71">
        <v>6.5750000000000003E-2</v>
      </c>
      <c r="T76" s="71">
        <v>9.0999999999999998E-2</v>
      </c>
      <c r="U76" s="71">
        <v>0.11533333333333334</v>
      </c>
      <c r="V76" s="69">
        <v>0.65900000000000003</v>
      </c>
      <c r="W76" s="69">
        <v>3.2429999999999999</v>
      </c>
      <c r="X76" s="52"/>
      <c r="Y76" s="52"/>
      <c r="Z76" s="69">
        <v>1.1174999999999999</v>
      </c>
      <c r="AA76" s="69">
        <v>1.0585</v>
      </c>
      <c r="AB76" s="69">
        <v>9.8375000000000004</v>
      </c>
    </row>
    <row r="77" spans="1:31" x14ac:dyDescent="0.2">
      <c r="B77">
        <v>2014</v>
      </c>
      <c r="C77" s="53">
        <v>68050</v>
      </c>
      <c r="D77" s="52">
        <v>8.125</v>
      </c>
      <c r="E77" s="53">
        <v>56000</v>
      </c>
      <c r="F77" s="53">
        <v>57325</v>
      </c>
      <c r="G77" s="53">
        <v>11.5</v>
      </c>
      <c r="H77" s="53">
        <v>991.75</v>
      </c>
      <c r="I77" s="53">
        <v>1995</v>
      </c>
      <c r="J77" s="53">
        <v>16000</v>
      </c>
      <c r="K77" s="53">
        <v>314</v>
      </c>
      <c r="L77" s="53">
        <v>272.5</v>
      </c>
      <c r="M77" s="53">
        <v>332.5</v>
      </c>
      <c r="N77" s="143" t="s">
        <v>3</v>
      </c>
      <c r="O77" s="53">
        <v>14150</v>
      </c>
      <c r="P77" s="53">
        <v>23700</v>
      </c>
      <c r="Q77" s="52">
        <v>49.175000000000004</v>
      </c>
      <c r="R77" s="52">
        <v>46.5</v>
      </c>
      <c r="S77" s="71">
        <v>6.0749999999999998E-2</v>
      </c>
      <c r="T77" s="71">
        <v>8.1250000000000003E-2</v>
      </c>
      <c r="U77" s="71">
        <v>3.5000000000000003E-2</v>
      </c>
      <c r="V77" s="71">
        <v>0.52075000000000005</v>
      </c>
      <c r="W77" s="69">
        <v>3.3259999999999996</v>
      </c>
      <c r="X77" s="52"/>
      <c r="Y77" s="52"/>
      <c r="Z77" s="69">
        <v>1.19</v>
      </c>
      <c r="AA77" s="69">
        <v>1.0177499999999999</v>
      </c>
      <c r="AB77" s="69">
        <v>7.6574999999999998</v>
      </c>
    </row>
    <row r="78" spans="1:31" x14ac:dyDescent="0.2">
      <c r="E78" s="53">
        <f t="shared" ref="E78:W78" si="1">AVERAGE(E66:E77)</f>
        <v>49924.126960784313</v>
      </c>
      <c r="F78" s="53">
        <f t="shared" si="1"/>
        <v>50304.860902777778</v>
      </c>
      <c r="G78" s="53">
        <f t="shared" si="1"/>
        <v>33.423842592592592</v>
      </c>
      <c r="H78" s="53">
        <f t="shared" si="1"/>
        <v>993.77777777777771</v>
      </c>
      <c r="I78" s="53">
        <f t="shared" si="1"/>
        <v>1712.7083333333333</v>
      </c>
      <c r="J78" s="53">
        <f t="shared" si="1"/>
        <v>14576.388888888889</v>
      </c>
      <c r="K78" s="53">
        <f t="shared" si="1"/>
        <v>282.90277777777777</v>
      </c>
      <c r="L78" s="53">
        <f t="shared" si="1"/>
        <v>252.31666666666669</v>
      </c>
      <c r="M78" s="53">
        <f t="shared" si="1"/>
        <v>287.82538863370399</v>
      </c>
      <c r="N78" s="52">
        <f t="shared" si="1"/>
        <v>13.136665600041209</v>
      </c>
      <c r="O78" s="53">
        <f t="shared" si="1"/>
        <v>12252.152777777779</v>
      </c>
      <c r="P78" s="53">
        <f t="shared" si="1"/>
        <v>20566.944444444442</v>
      </c>
      <c r="Q78" s="52">
        <f t="shared" si="1"/>
        <v>49.459259259259262</v>
      </c>
      <c r="R78" s="52">
        <f t="shared" si="1"/>
        <v>46.461833333333338</v>
      </c>
      <c r="S78" s="71">
        <f t="shared" si="1"/>
        <v>4.7149930555555553E-2</v>
      </c>
      <c r="T78" s="71">
        <f t="shared" si="1"/>
        <v>8.0834694444444452E-2</v>
      </c>
      <c r="U78" s="71">
        <f t="shared" si="1"/>
        <v>0.14911594934374942</v>
      </c>
      <c r="V78" s="69">
        <f t="shared" si="1"/>
        <v>1.202597223879309</v>
      </c>
      <c r="W78" s="69">
        <f t="shared" si="1"/>
        <v>4.3512471319444446</v>
      </c>
      <c r="X78" s="52"/>
      <c r="Y78" s="69"/>
      <c r="Z78" s="69">
        <f>AVERAGE(Z66:Z77)</f>
        <v>1.143673611111111</v>
      </c>
      <c r="AA78" s="69">
        <f>AVERAGE(AA66:AA77)</f>
        <v>1.0246969696969694</v>
      </c>
      <c r="AB78" s="69">
        <f>AVERAGE(AB68:AB77)</f>
        <v>8.1720833333333331</v>
      </c>
    </row>
    <row r="79" spans="1:31" x14ac:dyDescent="0.2">
      <c r="C79" s="53"/>
      <c r="D79" s="52"/>
      <c r="E79" s="53"/>
      <c r="F79" s="53"/>
      <c r="G79" s="53"/>
      <c r="H79" s="53"/>
      <c r="I79" s="53"/>
      <c r="J79" s="53"/>
      <c r="K79" s="53"/>
      <c r="L79" s="53"/>
      <c r="M79" s="53"/>
      <c r="N79" s="52"/>
      <c r="O79" s="53"/>
      <c r="P79" s="53"/>
      <c r="S79" s="71"/>
      <c r="T79" s="71"/>
      <c r="U79" s="71"/>
      <c r="X79" s="52"/>
      <c r="Y79" s="52"/>
    </row>
    <row r="80" spans="1:31" x14ac:dyDescent="0.2">
      <c r="A80" t="s">
        <v>142</v>
      </c>
      <c r="B80">
        <v>1999</v>
      </c>
      <c r="C80" s="124" t="s">
        <v>155</v>
      </c>
      <c r="D80" s="124" t="s">
        <v>155</v>
      </c>
      <c r="E80" s="53">
        <v>43793.941176470587</v>
      </c>
      <c r="F80" s="53">
        <v>42656.957500000004</v>
      </c>
      <c r="G80" s="53">
        <v>36.801666666666669</v>
      </c>
      <c r="H80" s="53">
        <v>988</v>
      </c>
      <c r="I80" s="53">
        <v>1470</v>
      </c>
      <c r="J80" s="53">
        <v>15000</v>
      </c>
      <c r="K80" s="53">
        <v>279.5</v>
      </c>
      <c r="L80" s="53">
        <v>237.83333333333334</v>
      </c>
      <c r="M80" s="52">
        <v>91.27662472768192</v>
      </c>
      <c r="N80" s="52">
        <v>52.828706257032756</v>
      </c>
      <c r="O80" s="53">
        <v>10167.5</v>
      </c>
      <c r="P80" s="53">
        <v>17260</v>
      </c>
      <c r="Q80" s="124" t="s">
        <v>155</v>
      </c>
      <c r="R80" s="52">
        <v>40.626249999999999</v>
      </c>
      <c r="S80" s="71">
        <v>1.95625E-2</v>
      </c>
      <c r="T80" s="71">
        <v>7.3458333333333348E-2</v>
      </c>
      <c r="U80" s="71">
        <v>0.16310416666666669</v>
      </c>
      <c r="V80" s="71">
        <v>0.91529166666666661</v>
      </c>
      <c r="W80" s="69">
        <v>3.5208333333333339</v>
      </c>
      <c r="X80" s="69">
        <v>0.83125000000000004</v>
      </c>
      <c r="Y80" s="124" t="s">
        <v>155</v>
      </c>
      <c r="Z80" s="69">
        <v>0.82499999999999996</v>
      </c>
      <c r="AA80" s="69">
        <v>0.79</v>
      </c>
    </row>
    <row r="81" spans="1:31" x14ac:dyDescent="0.2">
      <c r="B81">
        <v>2004</v>
      </c>
      <c r="C81" s="53">
        <v>58033.333333333336</v>
      </c>
      <c r="D81" s="52">
        <v>8.4933333333333341</v>
      </c>
      <c r="E81" s="53">
        <v>45842</v>
      </c>
      <c r="F81" s="53">
        <f>(SUM(H81:K81)+SUM(M81:P81))</f>
        <v>45598.833333333328</v>
      </c>
      <c r="G81" s="53">
        <v>42.266666666666666</v>
      </c>
      <c r="H81" s="53">
        <v>1020.3333333333334</v>
      </c>
      <c r="I81" s="53">
        <v>1433.3333333333333</v>
      </c>
      <c r="J81" s="53">
        <v>13133.333333333334</v>
      </c>
      <c r="K81" s="53">
        <v>278.66666666666669</v>
      </c>
      <c r="L81" s="53">
        <v>212.1933333333333</v>
      </c>
      <c r="M81" s="53">
        <v>221.4</v>
      </c>
      <c r="N81" s="52">
        <v>55.1</v>
      </c>
      <c r="O81" s="53">
        <v>10603.333333333334</v>
      </c>
      <c r="P81" s="53">
        <v>18853.333333333332</v>
      </c>
      <c r="Q81" s="124" t="s">
        <v>155</v>
      </c>
      <c r="R81" s="124" t="s">
        <v>155</v>
      </c>
      <c r="S81" s="71">
        <v>4.1000000000000002E-2</v>
      </c>
      <c r="T81" s="71">
        <v>0.16900000000000001</v>
      </c>
      <c r="U81" s="71">
        <v>3.8666666666666669E-2</v>
      </c>
      <c r="V81" s="71">
        <v>0.32033333333333336</v>
      </c>
      <c r="W81" s="69">
        <v>6.9333333333333336</v>
      </c>
      <c r="X81" s="69">
        <v>0.6</v>
      </c>
      <c r="Y81" s="69">
        <v>75.45</v>
      </c>
      <c r="Z81" s="69">
        <v>1.2649999999999999</v>
      </c>
    </row>
    <row r="82" spans="1:31" x14ac:dyDescent="0.2">
      <c r="B82">
        <v>2005</v>
      </c>
      <c r="C82" s="53">
        <v>57000</v>
      </c>
      <c r="D82" s="52">
        <v>8</v>
      </c>
      <c r="E82" s="53">
        <v>45825</v>
      </c>
      <c r="F82" s="53">
        <v>45950</v>
      </c>
      <c r="G82" s="53">
        <v>49</v>
      </c>
      <c r="H82" s="53">
        <v>967.5</v>
      </c>
      <c r="I82" s="53">
        <v>1537.5</v>
      </c>
      <c r="J82" s="53">
        <v>13025</v>
      </c>
      <c r="K82" s="53">
        <v>253</v>
      </c>
      <c r="L82" s="53">
        <v>213.5</v>
      </c>
      <c r="M82" s="53">
        <v>258.5</v>
      </c>
      <c r="N82" s="52">
        <v>0.95750000000000002</v>
      </c>
      <c r="O82" s="53">
        <v>11425</v>
      </c>
      <c r="P82" s="53">
        <v>18775</v>
      </c>
      <c r="Q82" s="124" t="s">
        <v>155</v>
      </c>
      <c r="R82" s="124" t="s">
        <v>155</v>
      </c>
      <c r="S82" s="71">
        <v>3.1742666666666669E-2</v>
      </c>
      <c r="T82" s="71">
        <v>0.11247299999999999</v>
      </c>
      <c r="U82" s="71">
        <v>0.52789432135697578</v>
      </c>
      <c r="V82" s="71">
        <v>0.30023514731870238</v>
      </c>
      <c r="W82" s="69">
        <v>9.0915277500000009</v>
      </c>
      <c r="X82" s="69">
        <v>0.5</v>
      </c>
      <c r="Y82" s="52">
        <v>171.09915833333332</v>
      </c>
      <c r="Z82" s="69">
        <v>1.8433333333333335</v>
      </c>
      <c r="AA82" s="69">
        <v>1.1100000000000001</v>
      </c>
      <c r="AB82" s="69"/>
    </row>
    <row r="83" spans="1:31" x14ac:dyDescent="0.2">
      <c r="B83">
        <v>2006</v>
      </c>
      <c r="C83" s="53">
        <v>58150</v>
      </c>
      <c r="D83" s="52">
        <v>8.4749999999999996</v>
      </c>
      <c r="E83">
        <v>46850</v>
      </c>
      <c r="F83">
        <v>47100</v>
      </c>
      <c r="G83" s="53">
        <v>34.5</v>
      </c>
      <c r="H83" s="53">
        <v>1014</v>
      </c>
      <c r="I83" s="53">
        <v>1585</v>
      </c>
      <c r="J83" s="53">
        <v>13300</v>
      </c>
      <c r="K83" s="53">
        <v>261</v>
      </c>
      <c r="L83" s="53">
        <v>217.25</v>
      </c>
      <c r="M83" s="53">
        <v>232</v>
      </c>
      <c r="N83" s="52">
        <v>16.047499999999999</v>
      </c>
      <c r="O83" s="53">
        <v>11620</v>
      </c>
      <c r="P83" s="53">
        <v>19175</v>
      </c>
      <c r="Q83" s="52">
        <v>49.833333333333336</v>
      </c>
      <c r="R83" s="52">
        <v>47.266666666666673</v>
      </c>
      <c r="S83" s="71">
        <v>2.8250000000000001E-2</v>
      </c>
      <c r="T83" s="71">
        <v>0.12225</v>
      </c>
      <c r="U83" s="71">
        <v>0.22491449999999999</v>
      </c>
      <c r="V83" s="71">
        <v>0.86528925000000001</v>
      </c>
      <c r="W83" s="69">
        <v>4.6522500000000004</v>
      </c>
      <c r="X83" s="69">
        <v>1.05</v>
      </c>
      <c r="Y83" s="69">
        <v>39.268215000000005</v>
      </c>
      <c r="Z83" s="69">
        <v>1.325</v>
      </c>
      <c r="AA83" s="69">
        <v>1.2224999999999999</v>
      </c>
      <c r="AE83" s="69"/>
    </row>
    <row r="84" spans="1:31" x14ac:dyDescent="0.2">
      <c r="B84">
        <v>2007</v>
      </c>
      <c r="C84" s="53">
        <v>58942.5</v>
      </c>
      <c r="D84" s="52">
        <v>8.4250000000000007</v>
      </c>
      <c r="E84">
        <v>47950</v>
      </c>
      <c r="F84">
        <v>47800</v>
      </c>
      <c r="G84" s="53">
        <v>37.5</v>
      </c>
      <c r="H84" s="53">
        <v>1040</v>
      </c>
      <c r="I84" s="53">
        <v>1652.5</v>
      </c>
      <c r="J84" s="53">
        <v>13700</v>
      </c>
      <c r="K84" s="53">
        <v>265</v>
      </c>
      <c r="L84" s="53">
        <v>231.5</v>
      </c>
      <c r="M84" s="53">
        <v>249.5</v>
      </c>
      <c r="N84" s="52">
        <v>16.100000000000001</v>
      </c>
      <c r="O84" s="53">
        <v>11707.5</v>
      </c>
      <c r="P84" s="53">
        <v>19325</v>
      </c>
      <c r="Q84" s="52">
        <v>57.774999999999999</v>
      </c>
      <c r="R84" s="52">
        <v>53.5</v>
      </c>
      <c r="S84">
        <v>6.8000000000000005E-2</v>
      </c>
      <c r="T84" s="71">
        <v>0.24324999999999999</v>
      </c>
      <c r="U84" s="71">
        <v>0.1265</v>
      </c>
      <c r="V84" s="69">
        <v>1.2330000000000001</v>
      </c>
      <c r="W84" s="69">
        <v>6.6070416666666665</v>
      </c>
      <c r="X84" s="69">
        <v>1.1000000000000001</v>
      </c>
      <c r="Y84" s="69">
        <v>66.832013269230771</v>
      </c>
      <c r="Z84" s="69">
        <v>1.69</v>
      </c>
      <c r="AA84" s="69">
        <v>1.4155</v>
      </c>
      <c r="AE84" s="69"/>
    </row>
    <row r="85" spans="1:31" x14ac:dyDescent="0.2">
      <c r="B85">
        <v>2008</v>
      </c>
      <c r="C85" s="53">
        <v>59500</v>
      </c>
      <c r="D85" s="52">
        <v>8.375</v>
      </c>
      <c r="E85" s="53">
        <v>48700</v>
      </c>
      <c r="F85" s="53">
        <v>48800</v>
      </c>
      <c r="G85" s="53">
        <v>39</v>
      </c>
      <c r="H85" s="53">
        <v>1027</v>
      </c>
      <c r="I85" s="53">
        <v>1700</v>
      </c>
      <c r="J85" s="53">
        <v>13950</v>
      </c>
      <c r="K85" s="53">
        <v>272.75</v>
      </c>
      <c r="L85" s="53">
        <v>248</v>
      </c>
      <c r="M85" s="53">
        <v>287.5</v>
      </c>
      <c r="N85" s="52">
        <v>7.2549999999999999</v>
      </c>
      <c r="O85" s="53">
        <v>11960</v>
      </c>
      <c r="P85" s="53">
        <v>19725</v>
      </c>
      <c r="Q85" s="52">
        <v>47.7</v>
      </c>
      <c r="R85" s="52">
        <v>46.174999999999997</v>
      </c>
      <c r="S85" s="71">
        <v>3.8249999999999999E-2</v>
      </c>
      <c r="T85" s="71">
        <v>7.4999999999999997E-2</v>
      </c>
      <c r="U85" s="71">
        <v>0.13275000000000001</v>
      </c>
      <c r="V85" s="69">
        <v>1.71</v>
      </c>
      <c r="W85" s="69">
        <v>3.6030000000000002</v>
      </c>
      <c r="X85" s="69">
        <v>1.3250000000000002</v>
      </c>
      <c r="Y85" s="69">
        <v>34.252406666666666</v>
      </c>
      <c r="Z85" s="69">
        <v>1.335</v>
      </c>
      <c r="AA85" s="69">
        <v>1.1850000000000001</v>
      </c>
    </row>
    <row r="86" spans="1:31" x14ac:dyDescent="0.2">
      <c r="B86">
        <v>2009</v>
      </c>
      <c r="C86" s="53">
        <v>62075</v>
      </c>
      <c r="D86" s="52">
        <v>8.2999999999999989</v>
      </c>
      <c r="E86" s="53">
        <v>50000</v>
      </c>
      <c r="F86" s="53">
        <v>50475</v>
      </c>
      <c r="G86" s="53">
        <v>24.75</v>
      </c>
      <c r="H86" s="53">
        <v>995.5</v>
      </c>
      <c r="I86" s="53">
        <v>1747.5</v>
      </c>
      <c r="J86" s="53">
        <v>14525</v>
      </c>
      <c r="K86" s="53">
        <v>276</v>
      </c>
      <c r="L86" s="53">
        <v>250.5</v>
      </c>
      <c r="M86" s="53">
        <v>288.75</v>
      </c>
      <c r="N86" s="53">
        <v>32.6</v>
      </c>
      <c r="O86" s="53">
        <v>12270</v>
      </c>
      <c r="P86" s="53">
        <v>20500</v>
      </c>
      <c r="Q86" s="52">
        <v>49.2</v>
      </c>
      <c r="R86" s="52">
        <v>46.424999999999997</v>
      </c>
      <c r="S86" s="71">
        <v>6.3274999999999998E-2</v>
      </c>
      <c r="T86" s="71">
        <v>6.2850000000000003E-2</v>
      </c>
      <c r="U86" s="71">
        <v>0.30990000000000001</v>
      </c>
      <c r="V86" s="69">
        <v>1.4143500000000002</v>
      </c>
      <c r="W86" s="69">
        <v>2.7427999999999999</v>
      </c>
      <c r="X86" s="69">
        <v>1.5249999999999999</v>
      </c>
      <c r="Y86" s="69">
        <v>27.278866098901098</v>
      </c>
      <c r="Z86" s="69">
        <v>1.25</v>
      </c>
      <c r="AA86" s="69">
        <v>1.0415000000000001</v>
      </c>
    </row>
    <row r="87" spans="1:31" x14ac:dyDescent="0.2">
      <c r="B87">
        <v>2010</v>
      </c>
      <c r="C87">
        <v>63600</v>
      </c>
      <c r="D87" s="52">
        <v>8.2750000000000004</v>
      </c>
      <c r="E87">
        <v>51325</v>
      </c>
      <c r="F87">
        <v>51875</v>
      </c>
      <c r="G87" s="53">
        <v>17.25</v>
      </c>
      <c r="H87" s="53">
        <v>986</v>
      </c>
      <c r="I87" s="53">
        <v>1800</v>
      </c>
      <c r="J87" s="53">
        <v>15000</v>
      </c>
      <c r="K87" s="53">
        <v>290.75</v>
      </c>
      <c r="L87" s="53">
        <v>264.75</v>
      </c>
      <c r="M87" s="53">
        <v>323</v>
      </c>
      <c r="N87" s="89" t="s">
        <v>3</v>
      </c>
      <c r="O87" s="53">
        <v>12317.5</v>
      </c>
      <c r="P87">
        <v>21325</v>
      </c>
      <c r="Q87">
        <v>49.2</v>
      </c>
      <c r="R87" s="52">
        <v>46.975000000000001</v>
      </c>
      <c r="S87" s="71">
        <v>3.925E-2</v>
      </c>
      <c r="T87" s="71">
        <v>0.05</v>
      </c>
      <c r="U87" s="71">
        <v>0.21150000000000002</v>
      </c>
      <c r="V87" s="71">
        <v>0.84362500000000007</v>
      </c>
      <c r="W87" s="69">
        <v>3.3635000000000002</v>
      </c>
      <c r="X87" s="69">
        <v>2.125</v>
      </c>
      <c r="Y87" s="69">
        <v>16.473905000000002</v>
      </c>
      <c r="Z87" s="69">
        <v>1.2915000000000001</v>
      </c>
      <c r="AA87" s="69">
        <v>1.17675</v>
      </c>
    </row>
    <row r="88" spans="1:31" x14ac:dyDescent="0.2">
      <c r="B88">
        <v>2011</v>
      </c>
      <c r="C88">
        <v>64300</v>
      </c>
      <c r="D88" s="52">
        <v>8.3000000000000007</v>
      </c>
      <c r="E88">
        <v>51775</v>
      </c>
      <c r="F88">
        <v>52125</v>
      </c>
      <c r="G88" s="53">
        <v>17.25</v>
      </c>
      <c r="H88" s="53">
        <v>936.75</v>
      </c>
      <c r="I88" s="53">
        <v>1780</v>
      </c>
      <c r="J88" s="53">
        <v>15200</v>
      </c>
      <c r="K88" s="53">
        <v>282.5</v>
      </c>
      <c r="L88" s="53">
        <v>269.5</v>
      </c>
      <c r="M88" s="53">
        <v>318</v>
      </c>
      <c r="N88" s="89" t="s">
        <v>3</v>
      </c>
      <c r="O88" s="53">
        <v>12570</v>
      </c>
      <c r="P88">
        <v>21200</v>
      </c>
      <c r="Q88" s="52">
        <v>49.449999999999996</v>
      </c>
      <c r="R88" s="52">
        <v>45.424999999999997</v>
      </c>
      <c r="S88" s="71">
        <v>5.5E-2</v>
      </c>
      <c r="T88" s="71">
        <v>6.6000000000000003E-2</v>
      </c>
      <c r="U88" s="71">
        <v>0.34566666666666662</v>
      </c>
      <c r="V88" s="71">
        <v>0.31425000000000003</v>
      </c>
      <c r="W88" s="69">
        <v>3.6267500000000004</v>
      </c>
      <c r="X88" s="69">
        <v>1.7</v>
      </c>
      <c r="Y88" s="69">
        <v>23.117318333333333</v>
      </c>
      <c r="Z88" s="69">
        <v>1.7549999999999999</v>
      </c>
      <c r="AA88" s="69">
        <v>1.6</v>
      </c>
    </row>
    <row r="89" spans="1:31" x14ac:dyDescent="0.2">
      <c r="B89">
        <v>2012</v>
      </c>
      <c r="C89">
        <v>65825</v>
      </c>
      <c r="D89" s="52">
        <v>8.3500000000000014</v>
      </c>
      <c r="E89">
        <v>53300</v>
      </c>
      <c r="F89">
        <v>54050</v>
      </c>
      <c r="G89" s="53">
        <v>23.5</v>
      </c>
      <c r="H89" s="53">
        <v>934.5</v>
      </c>
      <c r="I89" s="53">
        <v>1870</v>
      </c>
      <c r="J89">
        <v>15350</v>
      </c>
      <c r="K89" s="53">
        <v>304.5</v>
      </c>
      <c r="L89" s="53">
        <v>271.5</v>
      </c>
      <c r="M89">
        <v>310</v>
      </c>
      <c r="N89" s="52">
        <v>10.574999999999999</v>
      </c>
      <c r="O89" s="53">
        <v>13172.5</v>
      </c>
      <c r="P89">
        <v>22250</v>
      </c>
      <c r="Q89" s="52">
        <v>51.625</v>
      </c>
      <c r="R89">
        <v>49.2</v>
      </c>
      <c r="S89" s="71">
        <v>5.9749999999999998E-2</v>
      </c>
      <c r="T89" s="71">
        <v>7.7249999999999999E-2</v>
      </c>
      <c r="U89" s="71">
        <v>0.13200000000000001</v>
      </c>
      <c r="V89" s="71">
        <v>0.60525000000000007</v>
      </c>
      <c r="W89" s="69">
        <v>2.9757500000000001</v>
      </c>
      <c r="X89" s="69">
        <v>1.4749999999999999</v>
      </c>
      <c r="Y89" s="69">
        <v>28.247445000000003</v>
      </c>
      <c r="Z89" s="69">
        <v>1.4</v>
      </c>
      <c r="AA89" s="69">
        <v>1.2400000000000002</v>
      </c>
    </row>
    <row r="90" spans="1:31" x14ac:dyDescent="0.2">
      <c r="B90">
        <v>2013</v>
      </c>
      <c r="C90">
        <v>65450</v>
      </c>
      <c r="D90" s="52">
        <v>8.2749999999999986</v>
      </c>
      <c r="E90">
        <v>52975</v>
      </c>
      <c r="F90">
        <v>53675</v>
      </c>
      <c r="G90" s="53">
        <v>24</v>
      </c>
      <c r="H90" s="53">
        <v>897.5</v>
      </c>
      <c r="I90" s="53">
        <v>1875</v>
      </c>
      <c r="J90">
        <v>14950</v>
      </c>
      <c r="K90" s="53">
        <v>294.25</v>
      </c>
      <c r="L90" s="53">
        <v>307.5</v>
      </c>
      <c r="M90">
        <v>366</v>
      </c>
      <c r="N90" s="52">
        <v>18</v>
      </c>
      <c r="O90" s="53">
        <v>13275</v>
      </c>
      <c r="P90">
        <v>22200</v>
      </c>
      <c r="Q90" s="52">
        <v>46.6</v>
      </c>
      <c r="R90" s="52">
        <v>43.974999999999994</v>
      </c>
      <c r="S90" s="71">
        <v>5.5750000000000008E-2</v>
      </c>
      <c r="T90" s="71">
        <v>8.6749999999999994E-2</v>
      </c>
      <c r="U90" s="71">
        <v>0.249</v>
      </c>
      <c r="V90" s="71">
        <v>0.33812749999999997</v>
      </c>
      <c r="W90" s="69">
        <v>3.4557500000000001</v>
      </c>
      <c r="X90" s="69">
        <v>0.77499999999999991</v>
      </c>
      <c r="Y90" s="69">
        <v>30.037458333333333</v>
      </c>
      <c r="Z90" s="69">
        <v>1.31</v>
      </c>
      <c r="AA90" s="69">
        <v>1.2150000000000001</v>
      </c>
    </row>
    <row r="91" spans="1:31" x14ac:dyDescent="0.2">
      <c r="B91">
        <v>2014</v>
      </c>
      <c r="C91" s="53">
        <v>68150</v>
      </c>
      <c r="D91" s="52">
        <v>8.2750000000000004</v>
      </c>
      <c r="E91" s="53">
        <v>55725</v>
      </c>
      <c r="F91" s="53">
        <v>56850</v>
      </c>
      <c r="G91" s="53">
        <v>31.75</v>
      </c>
      <c r="H91" s="53">
        <v>1002</v>
      </c>
      <c r="I91" s="53">
        <v>2005</v>
      </c>
      <c r="J91" s="53">
        <v>15875</v>
      </c>
      <c r="K91" s="53">
        <v>316.5</v>
      </c>
      <c r="L91" s="53">
        <v>268</v>
      </c>
      <c r="M91" s="53">
        <v>320</v>
      </c>
      <c r="N91" s="52">
        <v>3.2749999999999999</v>
      </c>
      <c r="O91" s="53">
        <v>14000</v>
      </c>
      <c r="P91" s="53">
        <v>23500</v>
      </c>
      <c r="Q91" s="52">
        <v>49.599999999999994</v>
      </c>
      <c r="R91" s="52">
        <v>45.475000000000001</v>
      </c>
      <c r="S91" s="71">
        <v>6.1249999999999999E-2</v>
      </c>
      <c r="T91" s="71">
        <v>7.8666666666666663E-2</v>
      </c>
      <c r="U91" s="71">
        <v>0.14166666666666669</v>
      </c>
      <c r="V91" s="71">
        <v>0.24224999999999999</v>
      </c>
      <c r="W91" s="69">
        <v>3.4066666666666667</v>
      </c>
      <c r="X91" s="69">
        <v>1.2250000000000001</v>
      </c>
      <c r="Y91" s="69">
        <v>27.429174999999997</v>
      </c>
      <c r="Z91" s="69">
        <v>1.3275000000000001</v>
      </c>
      <c r="AA91" s="69">
        <v>1.1675</v>
      </c>
    </row>
    <row r="92" spans="1:31" x14ac:dyDescent="0.2">
      <c r="C92" s="53"/>
      <c r="D92" s="52"/>
      <c r="E92" s="53">
        <f t="shared" ref="E92:AA92" si="2">AVERAGE(E80:E91)</f>
        <v>49505.078431372553</v>
      </c>
      <c r="F92" s="53">
        <f t="shared" si="2"/>
        <v>49746.315902777773</v>
      </c>
      <c r="G92" s="53">
        <f t="shared" si="2"/>
        <v>31.464027777777776</v>
      </c>
      <c r="H92" s="53">
        <f t="shared" si="2"/>
        <v>984.09027777777783</v>
      </c>
      <c r="I92" s="53">
        <f t="shared" si="2"/>
        <v>1704.6527777777776</v>
      </c>
      <c r="J92" s="53">
        <f t="shared" si="2"/>
        <v>14417.361111111111</v>
      </c>
      <c r="K92" s="53">
        <f t="shared" si="2"/>
        <v>281.20138888888891</v>
      </c>
      <c r="L92" s="53">
        <f t="shared" si="2"/>
        <v>249.33555555555554</v>
      </c>
      <c r="M92" s="53">
        <f t="shared" si="2"/>
        <v>272.16055206064016</v>
      </c>
      <c r="N92" s="52">
        <f t="shared" si="2"/>
        <v>21.273870625703275</v>
      </c>
      <c r="O92" s="53">
        <f t="shared" si="2"/>
        <v>12090.694444444445</v>
      </c>
      <c r="P92" s="53">
        <f t="shared" si="2"/>
        <v>20340.694444444442</v>
      </c>
      <c r="Q92" s="52">
        <f t="shared" si="2"/>
        <v>50.109259259259261</v>
      </c>
      <c r="R92" s="52">
        <f t="shared" si="2"/>
        <v>46.504291666666674</v>
      </c>
      <c r="S92" s="71">
        <f t="shared" si="2"/>
        <v>4.6756680555555562E-2</v>
      </c>
      <c r="T92" s="71">
        <f t="shared" si="2"/>
        <v>0.10141233333333334</v>
      </c>
      <c r="U92" s="71">
        <f t="shared" si="2"/>
        <v>0.21696358233530355</v>
      </c>
      <c r="V92" s="69">
        <f t="shared" si="2"/>
        <v>0.75850015810989202</v>
      </c>
      <c r="W92" s="69">
        <f t="shared" si="2"/>
        <v>4.4982668958333347</v>
      </c>
      <c r="X92" s="69">
        <f t="shared" si="2"/>
        <v>1.1859374999999999</v>
      </c>
      <c r="Y92" s="69">
        <f t="shared" si="2"/>
        <v>49.044178275890772</v>
      </c>
      <c r="Z92" s="69">
        <f t="shared" si="2"/>
        <v>1.3847777777777779</v>
      </c>
      <c r="AA92" s="69">
        <f t="shared" si="2"/>
        <v>1.1967045454545457</v>
      </c>
    </row>
    <row r="93" spans="1:31" x14ac:dyDescent="0.2">
      <c r="X93" s="69"/>
      <c r="AE93" s="69"/>
    </row>
    <row r="94" spans="1:31" x14ac:dyDescent="0.2">
      <c r="A94" t="s">
        <v>143</v>
      </c>
      <c r="B94">
        <v>1999</v>
      </c>
      <c r="C94" s="124" t="s">
        <v>155</v>
      </c>
      <c r="D94" s="124" t="s">
        <v>155</v>
      </c>
      <c r="E94" s="53">
        <v>44124.24117647059</v>
      </c>
      <c r="F94" s="53">
        <v>42322.462500000001</v>
      </c>
      <c r="G94" s="53">
        <v>26.276666666666667</v>
      </c>
      <c r="H94" s="53">
        <v>988</v>
      </c>
      <c r="I94" s="53">
        <v>1420</v>
      </c>
      <c r="J94" s="53">
        <v>15050</v>
      </c>
      <c r="K94" s="53">
        <v>280.5</v>
      </c>
      <c r="L94" s="53">
        <v>245.66666666666666</v>
      </c>
      <c r="M94" s="53">
        <v>110.27706497711773</v>
      </c>
      <c r="N94" s="52">
        <v>38.838758824527233</v>
      </c>
      <c r="O94" s="53">
        <v>10515</v>
      </c>
      <c r="P94" s="53">
        <v>16600</v>
      </c>
      <c r="Q94" s="124" t="s">
        <v>155</v>
      </c>
      <c r="R94" s="52">
        <v>40.331666666666671</v>
      </c>
      <c r="S94" s="71">
        <v>2.3604166666666666E-2</v>
      </c>
      <c r="T94" s="71">
        <v>5.8437500000000003E-2</v>
      </c>
      <c r="U94" s="71">
        <v>0.12245833333333334</v>
      </c>
      <c r="V94" s="69">
        <v>1.3625</v>
      </c>
      <c r="W94" s="69">
        <v>3.5249999999999999</v>
      </c>
      <c r="X94" s="69"/>
      <c r="Z94">
        <v>0.78</v>
      </c>
      <c r="AA94">
        <v>0.73</v>
      </c>
      <c r="AB94" s="124" t="s">
        <v>155</v>
      </c>
    </row>
    <row r="95" spans="1:31" x14ac:dyDescent="0.2">
      <c r="B95">
        <v>2004</v>
      </c>
      <c r="C95" s="53">
        <v>58166.666666666664</v>
      </c>
      <c r="D95" s="52">
        <v>8.3366666666666678</v>
      </c>
      <c r="E95" s="53">
        <v>46057.333333333336</v>
      </c>
      <c r="F95" s="53">
        <f>(SUM(H95:K95)+SUM(M95:P95))</f>
        <v>45975.188333333332</v>
      </c>
      <c r="G95" s="53">
        <v>41.266666666666666</v>
      </c>
      <c r="H95" s="53">
        <v>1017.6666666666666</v>
      </c>
      <c r="I95" s="53">
        <v>1433.3333333333333</v>
      </c>
      <c r="J95" s="53">
        <v>13133.333333333334</v>
      </c>
      <c r="K95" s="53">
        <v>283</v>
      </c>
      <c r="L95" s="53">
        <v>208.3</v>
      </c>
      <c r="M95" s="53">
        <v>242.87333333333333</v>
      </c>
      <c r="N95" s="52">
        <v>8.3149999999999995</v>
      </c>
      <c r="O95" s="53">
        <v>10733.333333333334</v>
      </c>
      <c r="P95" s="53">
        <v>19123.333333333332</v>
      </c>
      <c r="Q95" s="124" t="s">
        <v>155</v>
      </c>
      <c r="R95" s="124" t="s">
        <v>155</v>
      </c>
      <c r="S95" s="71">
        <v>1.3333333333333334E-2</v>
      </c>
      <c r="T95" s="71">
        <v>8.900000000000001E-2</v>
      </c>
      <c r="U95" s="71">
        <v>1.7999999999999999E-2</v>
      </c>
      <c r="V95" s="71">
        <v>0.64366666666666672</v>
      </c>
      <c r="W95" s="69">
        <v>5.8533333333333326</v>
      </c>
      <c r="X95" s="69"/>
      <c r="Z95" s="69">
        <v>2.5150000000000001</v>
      </c>
      <c r="AA95" s="124"/>
      <c r="AB95" s="124" t="s">
        <v>155</v>
      </c>
    </row>
    <row r="96" spans="1:31" x14ac:dyDescent="0.2">
      <c r="B96">
        <v>2005</v>
      </c>
      <c r="C96" s="53">
        <v>57300</v>
      </c>
      <c r="D96" s="52">
        <v>8.16</v>
      </c>
      <c r="E96" s="53">
        <v>46220</v>
      </c>
      <c r="F96" s="53">
        <v>46650</v>
      </c>
      <c r="G96" s="53">
        <v>61</v>
      </c>
      <c r="H96" s="53">
        <v>968.4</v>
      </c>
      <c r="I96" s="53">
        <v>1538</v>
      </c>
      <c r="J96" s="53">
        <v>13180</v>
      </c>
      <c r="K96" s="53">
        <v>255.6</v>
      </c>
      <c r="L96" s="53">
        <v>216.4</v>
      </c>
      <c r="M96" s="53">
        <v>254.2</v>
      </c>
      <c r="N96" s="52">
        <v>4.78</v>
      </c>
      <c r="O96" s="53">
        <v>11386</v>
      </c>
      <c r="P96" s="53">
        <v>18680</v>
      </c>
      <c r="Q96" s="124" t="s">
        <v>155</v>
      </c>
      <c r="R96" s="124" t="s">
        <v>155</v>
      </c>
      <c r="S96" s="71">
        <v>3.8772000000000001E-2</v>
      </c>
      <c r="T96" s="71">
        <v>0.10632225000000001</v>
      </c>
      <c r="U96" s="71">
        <v>0.55105455007488124</v>
      </c>
      <c r="V96" s="71">
        <v>0.30799810766997682</v>
      </c>
      <c r="W96" s="69">
        <v>9.9370290000000008</v>
      </c>
      <c r="X96" s="69"/>
      <c r="Z96" s="69">
        <v>1.24</v>
      </c>
      <c r="AA96" s="69">
        <v>1.0819999999999999</v>
      </c>
      <c r="AB96" s="69">
        <v>5.07</v>
      </c>
    </row>
    <row r="97" spans="1:28" x14ac:dyDescent="0.2">
      <c r="B97">
        <v>2006</v>
      </c>
      <c r="C97" s="53">
        <v>58250</v>
      </c>
      <c r="D97" s="52">
        <v>8.375</v>
      </c>
      <c r="E97" s="53">
        <v>47025</v>
      </c>
      <c r="F97" s="53">
        <v>47175</v>
      </c>
      <c r="G97" s="53">
        <v>33</v>
      </c>
      <c r="H97" s="53">
        <v>1020</v>
      </c>
      <c r="I97" s="53">
        <v>1587.5</v>
      </c>
      <c r="J97" s="53">
        <v>13300</v>
      </c>
      <c r="K97" s="53">
        <v>260.5</v>
      </c>
      <c r="L97" s="53">
        <v>218.75</v>
      </c>
      <c r="M97" s="53">
        <v>249.75</v>
      </c>
      <c r="N97" s="52">
        <v>8.2675000000000001</v>
      </c>
      <c r="O97" s="53">
        <v>11660</v>
      </c>
      <c r="P97" s="53">
        <v>19225</v>
      </c>
      <c r="Q97" s="52">
        <v>49.366666666666667</v>
      </c>
      <c r="R97" s="52">
        <v>47.066666666666663</v>
      </c>
      <c r="S97" s="71">
        <v>3.175E-2</v>
      </c>
      <c r="T97" s="71">
        <v>0.115</v>
      </c>
      <c r="U97" s="71">
        <v>0.17429499999999998</v>
      </c>
      <c r="V97" s="69">
        <v>1.1438727499999999</v>
      </c>
      <c r="W97" s="69">
        <v>4.77475</v>
      </c>
      <c r="X97" s="69"/>
      <c r="Z97" s="69">
        <v>1.335</v>
      </c>
      <c r="AA97" s="69">
        <v>1.1325000000000001</v>
      </c>
      <c r="AB97" s="69">
        <v>4.08</v>
      </c>
    </row>
    <row r="98" spans="1:28" x14ac:dyDescent="0.2">
      <c r="B98">
        <v>2007</v>
      </c>
      <c r="C98" s="53">
        <v>59220.5</v>
      </c>
      <c r="D98">
        <v>8.1999999999999993</v>
      </c>
      <c r="E98">
        <v>48200</v>
      </c>
      <c r="F98">
        <v>48150</v>
      </c>
      <c r="G98" s="53">
        <v>27.5</v>
      </c>
      <c r="H98" s="53">
        <v>1052.5</v>
      </c>
      <c r="I98">
        <v>1660</v>
      </c>
      <c r="J98">
        <v>13775</v>
      </c>
      <c r="K98">
        <v>266</v>
      </c>
      <c r="L98" s="53">
        <v>232.5</v>
      </c>
      <c r="M98" s="53">
        <v>283.5</v>
      </c>
      <c r="N98" s="80" t="s">
        <v>3</v>
      </c>
      <c r="O98">
        <v>11765</v>
      </c>
      <c r="P98">
        <v>19500</v>
      </c>
      <c r="Q98" s="52">
        <v>52.85</v>
      </c>
      <c r="R98" s="52">
        <v>50.825000000000003</v>
      </c>
      <c r="S98" s="71">
        <v>4.7749999999999994E-2</v>
      </c>
      <c r="T98" s="71">
        <v>0.12425</v>
      </c>
      <c r="U98" s="71">
        <v>0.10199999999999999</v>
      </c>
      <c r="V98" s="69">
        <v>1.7645</v>
      </c>
      <c r="W98" s="69">
        <v>5.6947083333333337</v>
      </c>
      <c r="X98" s="69"/>
      <c r="Z98" s="69">
        <v>1.1850000000000001</v>
      </c>
      <c r="AA98" s="69">
        <v>1.0135000000000001</v>
      </c>
      <c r="AB98" s="69">
        <v>5.3933333333333335</v>
      </c>
    </row>
    <row r="99" spans="1:28" x14ac:dyDescent="0.2">
      <c r="B99">
        <v>2008</v>
      </c>
      <c r="C99" s="53">
        <v>59450</v>
      </c>
      <c r="D99" s="52">
        <v>8.375</v>
      </c>
      <c r="E99" s="53">
        <v>49125</v>
      </c>
      <c r="F99" s="53">
        <v>48750</v>
      </c>
      <c r="G99" s="53">
        <v>42.5</v>
      </c>
      <c r="H99" s="53">
        <v>1028.5</v>
      </c>
      <c r="I99" s="53">
        <v>1702.5</v>
      </c>
      <c r="J99" s="53">
        <v>14025</v>
      </c>
      <c r="K99" s="53">
        <v>273</v>
      </c>
      <c r="L99" s="53">
        <v>248</v>
      </c>
      <c r="M99" s="53">
        <v>294.75</v>
      </c>
      <c r="N99" s="52">
        <v>3.8224999999999998</v>
      </c>
      <c r="O99" s="53">
        <v>11915</v>
      </c>
      <c r="P99" s="53">
        <v>19625</v>
      </c>
      <c r="Q99" s="52">
        <v>47</v>
      </c>
      <c r="R99" s="52">
        <v>46.325000000000003</v>
      </c>
      <c r="S99" s="71">
        <v>3.95E-2</v>
      </c>
      <c r="T99" s="71">
        <v>6.3E-2</v>
      </c>
      <c r="U99" s="71">
        <v>0.12150000000000001</v>
      </c>
      <c r="V99" s="69">
        <v>1.7890000000000001</v>
      </c>
      <c r="W99" s="69">
        <v>3.4257499999999999</v>
      </c>
      <c r="X99" s="69"/>
      <c r="Z99" s="69">
        <v>1.2775000000000001</v>
      </c>
      <c r="AA99" s="69">
        <v>1.17</v>
      </c>
      <c r="AB99" s="69">
        <v>3.6399999999999997</v>
      </c>
    </row>
    <row r="100" spans="1:28" x14ac:dyDescent="0.2">
      <c r="B100">
        <v>2009</v>
      </c>
      <c r="C100" s="53">
        <v>62475</v>
      </c>
      <c r="D100" s="52">
        <v>8.2750000000000004</v>
      </c>
      <c r="E100" s="53">
        <v>50550</v>
      </c>
      <c r="F100" s="53">
        <v>51075</v>
      </c>
      <c r="G100" s="53">
        <v>40.75</v>
      </c>
      <c r="H100" s="53">
        <v>1002.5</v>
      </c>
      <c r="I100" s="53">
        <v>1757.5</v>
      </c>
      <c r="J100" s="53">
        <v>14675</v>
      </c>
      <c r="K100" s="53">
        <v>277.75</v>
      </c>
      <c r="L100" s="53">
        <v>265</v>
      </c>
      <c r="M100" s="53">
        <v>315.75</v>
      </c>
      <c r="N100" s="53">
        <v>14.8</v>
      </c>
      <c r="O100" s="53">
        <v>12425</v>
      </c>
      <c r="P100" s="53">
        <v>20775</v>
      </c>
      <c r="Q100" s="52">
        <v>48.675000000000004</v>
      </c>
      <c r="R100" s="52">
        <v>47.150000000000006</v>
      </c>
      <c r="S100" s="71">
        <v>6.54E-2</v>
      </c>
      <c r="T100" s="71">
        <v>6.6750000000000004E-2</v>
      </c>
      <c r="U100" s="71">
        <v>0.14745000000000003</v>
      </c>
      <c r="V100" s="69">
        <v>1.6089175</v>
      </c>
      <c r="W100" s="69">
        <v>2.885475</v>
      </c>
      <c r="X100" s="69"/>
      <c r="Z100" s="69">
        <v>1.1775000000000002</v>
      </c>
      <c r="AA100" s="69">
        <v>0.97599999999999998</v>
      </c>
      <c r="AB100" s="69">
        <v>3.5275000000000003</v>
      </c>
    </row>
    <row r="101" spans="1:28" x14ac:dyDescent="0.2">
      <c r="B101">
        <v>2010</v>
      </c>
      <c r="C101" s="53">
        <v>63800</v>
      </c>
      <c r="D101" s="52">
        <v>8.1750000000000007</v>
      </c>
      <c r="E101" s="53">
        <v>51500</v>
      </c>
      <c r="F101" s="53">
        <v>52175</v>
      </c>
      <c r="G101" s="53">
        <v>20.5</v>
      </c>
      <c r="H101" s="53">
        <v>986</v>
      </c>
      <c r="I101" s="53">
        <v>1810</v>
      </c>
      <c r="J101" s="53">
        <v>15025</v>
      </c>
      <c r="K101" s="53">
        <v>291</v>
      </c>
      <c r="L101" s="53">
        <v>266.75</v>
      </c>
      <c r="M101" s="53">
        <v>325.25</v>
      </c>
      <c r="N101" s="89" t="s">
        <v>3</v>
      </c>
      <c r="O101" s="53">
        <v>12402.5</v>
      </c>
      <c r="P101" s="53">
        <v>21475</v>
      </c>
      <c r="Q101" s="52">
        <v>50.300000000000004</v>
      </c>
      <c r="R101" s="52">
        <v>48</v>
      </c>
      <c r="S101" s="71">
        <v>0.04</v>
      </c>
      <c r="T101" s="71">
        <v>5.0999999999999997E-2</v>
      </c>
      <c r="U101" s="71">
        <v>0.18025000000000002</v>
      </c>
      <c r="V101" s="69">
        <v>0.9308749999999999</v>
      </c>
      <c r="W101" s="69">
        <v>3.3527499999999999</v>
      </c>
      <c r="X101" s="69"/>
      <c r="Z101" s="69">
        <v>1.1425000000000001</v>
      </c>
      <c r="AA101" s="69">
        <v>1.1475</v>
      </c>
      <c r="AB101" s="69">
        <v>2.98</v>
      </c>
    </row>
    <row r="102" spans="1:28" x14ac:dyDescent="0.2">
      <c r="B102">
        <v>2011</v>
      </c>
      <c r="C102" s="53">
        <v>65400</v>
      </c>
      <c r="D102" s="52">
        <v>8.1999999999999993</v>
      </c>
      <c r="E102" s="53">
        <v>52675</v>
      </c>
      <c r="F102" s="53">
        <v>53100</v>
      </c>
      <c r="G102" s="53">
        <v>20.5</v>
      </c>
      <c r="H102" s="53">
        <v>954.25</v>
      </c>
      <c r="I102" s="53">
        <v>1812.5</v>
      </c>
      <c r="J102" s="53">
        <v>15450</v>
      </c>
      <c r="K102" s="53">
        <v>286.5</v>
      </c>
      <c r="L102" s="53">
        <v>270.5</v>
      </c>
      <c r="M102" s="53">
        <v>330</v>
      </c>
      <c r="N102" s="89" t="s">
        <v>3</v>
      </c>
      <c r="O102" s="53">
        <v>12832.5</v>
      </c>
      <c r="P102" s="53">
        <v>21600</v>
      </c>
      <c r="Q102" s="52">
        <v>48.424999999999997</v>
      </c>
      <c r="R102" s="52">
        <v>46.274999999999999</v>
      </c>
      <c r="S102" s="71">
        <v>4.2999999999999997E-2</v>
      </c>
      <c r="T102" s="71">
        <v>4.9000000000000002E-2</v>
      </c>
      <c r="U102" s="71">
        <v>0.23466666666666666</v>
      </c>
      <c r="V102" s="71">
        <v>0.48200000000000004</v>
      </c>
      <c r="W102" s="69">
        <v>3.37425</v>
      </c>
      <c r="X102" s="69"/>
      <c r="Z102" s="69">
        <v>1.5149999999999999</v>
      </c>
      <c r="AA102" s="69">
        <v>1.4649999999999999</v>
      </c>
      <c r="AB102" s="69">
        <v>2.6150000000000002</v>
      </c>
    </row>
    <row r="103" spans="1:28" x14ac:dyDescent="0.2">
      <c r="B103">
        <v>2012</v>
      </c>
      <c r="C103">
        <v>65975</v>
      </c>
      <c r="D103" s="52">
        <v>8.15</v>
      </c>
      <c r="E103">
        <v>53425</v>
      </c>
      <c r="F103">
        <v>54125</v>
      </c>
      <c r="G103" s="53">
        <v>28.75</v>
      </c>
      <c r="H103" s="53">
        <v>939.25</v>
      </c>
      <c r="I103" s="53">
        <v>1875</v>
      </c>
      <c r="J103">
        <v>15450</v>
      </c>
      <c r="K103" s="53">
        <v>301.5</v>
      </c>
      <c r="L103" s="53">
        <v>284.5</v>
      </c>
      <c r="M103" s="53">
        <v>347.25</v>
      </c>
      <c r="N103" s="80" t="s">
        <v>3</v>
      </c>
      <c r="O103" s="53">
        <v>13542.5</v>
      </c>
      <c r="P103">
        <v>21825</v>
      </c>
      <c r="Q103" s="52">
        <v>50.825000000000003</v>
      </c>
      <c r="R103" s="52">
        <v>49.025000000000006</v>
      </c>
      <c r="S103" s="71">
        <v>0.06</v>
      </c>
      <c r="T103" s="71">
        <v>7.6249999999999998E-2</v>
      </c>
      <c r="U103" s="71">
        <v>0.11775000000000001</v>
      </c>
      <c r="V103" s="69">
        <v>1.173</v>
      </c>
      <c r="W103" s="69">
        <v>3.3012249999999996</v>
      </c>
      <c r="X103" s="69"/>
      <c r="Z103" s="69">
        <v>1.2925</v>
      </c>
      <c r="AA103" s="69">
        <v>1.01725</v>
      </c>
      <c r="AB103" s="69">
        <v>3.3849999999999998</v>
      </c>
    </row>
    <row r="104" spans="1:28" x14ac:dyDescent="0.2">
      <c r="B104">
        <v>2013</v>
      </c>
      <c r="C104">
        <v>66600</v>
      </c>
      <c r="D104" s="52">
        <v>8.1999999999999993</v>
      </c>
      <c r="E104">
        <v>54175</v>
      </c>
      <c r="F104">
        <v>54675</v>
      </c>
      <c r="G104" s="53">
        <v>25.5</v>
      </c>
      <c r="H104" s="53">
        <v>917</v>
      </c>
      <c r="I104" s="53">
        <v>1927.5</v>
      </c>
      <c r="J104">
        <v>15275</v>
      </c>
      <c r="K104" s="53">
        <v>298.25</v>
      </c>
      <c r="L104" s="53">
        <v>271.5</v>
      </c>
      <c r="M104" s="53">
        <v>331.25</v>
      </c>
      <c r="N104" s="80" t="s">
        <v>3</v>
      </c>
      <c r="O104" s="53">
        <v>13550</v>
      </c>
      <c r="P104">
        <v>22525</v>
      </c>
      <c r="Q104" s="52">
        <v>46.575000000000003</v>
      </c>
      <c r="R104">
        <v>44.6</v>
      </c>
      <c r="S104" s="71">
        <v>5.3250000000000006E-2</v>
      </c>
      <c r="T104" s="71">
        <v>7.3499999999999996E-2</v>
      </c>
      <c r="U104" s="71">
        <v>0.11333333333333334</v>
      </c>
      <c r="V104" s="69">
        <v>0.55725000000000002</v>
      </c>
      <c r="W104" s="69">
        <v>3.2214499999999999</v>
      </c>
      <c r="X104" s="69"/>
      <c r="Z104" s="69">
        <v>1.1850000000000001</v>
      </c>
      <c r="AA104" s="69">
        <v>1.0985</v>
      </c>
      <c r="AB104" s="69">
        <v>2.8849999999999998</v>
      </c>
    </row>
    <row r="105" spans="1:28" x14ac:dyDescent="0.2">
      <c r="B105">
        <v>2014</v>
      </c>
      <c r="C105" s="53">
        <v>68125</v>
      </c>
      <c r="D105" s="52">
        <v>8.1999999999999993</v>
      </c>
      <c r="E105" s="53">
        <v>55750</v>
      </c>
      <c r="F105" s="53">
        <v>56550</v>
      </c>
      <c r="G105" s="53">
        <v>33.5</v>
      </c>
      <c r="H105" s="53">
        <v>963.25</v>
      </c>
      <c r="I105" s="53">
        <v>1972.5</v>
      </c>
      <c r="J105" s="53">
        <v>15700</v>
      </c>
      <c r="K105" s="53">
        <v>314.75</v>
      </c>
      <c r="L105" s="53">
        <v>268.5</v>
      </c>
      <c r="M105" s="53">
        <v>327.25</v>
      </c>
      <c r="N105" s="143" t="s">
        <v>3</v>
      </c>
      <c r="O105" s="53">
        <v>14050</v>
      </c>
      <c r="P105" s="53">
        <v>23400</v>
      </c>
      <c r="Q105" s="52">
        <v>48.5</v>
      </c>
      <c r="R105" s="52">
        <v>45.85</v>
      </c>
      <c r="S105" s="71">
        <v>5.6499999999999995E-2</v>
      </c>
      <c r="T105" s="71">
        <v>6.4250000000000002E-2</v>
      </c>
      <c r="U105" s="71">
        <v>0.11166666666666665</v>
      </c>
      <c r="V105" s="71">
        <v>0.46350000000000002</v>
      </c>
      <c r="W105" s="69">
        <v>3.4612500000000002</v>
      </c>
      <c r="X105" s="69"/>
      <c r="Y105" s="69"/>
      <c r="Z105" s="69">
        <v>1.2275</v>
      </c>
      <c r="AA105" s="69">
        <v>1.13175</v>
      </c>
      <c r="AB105" s="69">
        <v>3.0749999999999997</v>
      </c>
    </row>
    <row r="106" spans="1:28" x14ac:dyDescent="0.2">
      <c r="E106" s="53">
        <f t="shared" ref="E106:W106" si="3">AVERAGE(E94:E105)</f>
        <v>49902.214542483656</v>
      </c>
      <c r="F106" s="53">
        <f t="shared" si="3"/>
        <v>50060.220902777779</v>
      </c>
      <c r="G106" s="53">
        <f t="shared" si="3"/>
        <v>33.420277777777777</v>
      </c>
      <c r="H106" s="53">
        <f t="shared" si="3"/>
        <v>986.44305555555547</v>
      </c>
      <c r="I106" s="53">
        <f t="shared" si="3"/>
        <v>1708.0277777777776</v>
      </c>
      <c r="J106" s="53">
        <f t="shared" si="3"/>
        <v>14503.194444444445</v>
      </c>
      <c r="K106" s="53">
        <f t="shared" si="3"/>
        <v>282.36250000000001</v>
      </c>
      <c r="L106" s="53">
        <f t="shared" si="3"/>
        <v>249.69722222222222</v>
      </c>
      <c r="M106" s="53">
        <f t="shared" si="3"/>
        <v>284.34169985920425</v>
      </c>
      <c r="N106" s="52">
        <f t="shared" si="3"/>
        <v>13.137293137421205</v>
      </c>
      <c r="O106" s="53">
        <f t="shared" si="3"/>
        <v>12231.402777777779</v>
      </c>
      <c r="P106" s="53">
        <f t="shared" si="3"/>
        <v>20362.777777777777</v>
      </c>
      <c r="Q106" s="52">
        <f t="shared" si="3"/>
        <v>49.168518518518518</v>
      </c>
      <c r="R106" s="52">
        <f t="shared" si="3"/>
        <v>46.544833333333337</v>
      </c>
      <c r="S106" s="71">
        <f t="shared" si="3"/>
        <v>4.2738291666666671E-2</v>
      </c>
      <c r="T106" s="71">
        <f t="shared" si="3"/>
        <v>7.8063312500000023E-2</v>
      </c>
      <c r="U106" s="71">
        <f t="shared" si="3"/>
        <v>0.16620204583957343</v>
      </c>
      <c r="V106" s="69">
        <f t="shared" si="3"/>
        <v>1.0189233353613869</v>
      </c>
      <c r="W106" s="69">
        <f t="shared" si="3"/>
        <v>4.4005808888888893</v>
      </c>
      <c r="X106" s="69"/>
      <c r="Y106" s="69"/>
      <c r="Z106" s="69">
        <f>AVERAGE(Z94:Z105)</f>
        <v>1.3227083333333336</v>
      </c>
      <c r="AA106" s="69">
        <f>AVERAGE(AA94:AA105)</f>
        <v>1.0876363636363637</v>
      </c>
      <c r="AB106" s="69">
        <f>AVERAGE(AB96:AB105)</f>
        <v>3.665083333333333</v>
      </c>
    </row>
    <row r="107" spans="1:28" x14ac:dyDescent="0.2">
      <c r="G107" s="53"/>
      <c r="H107" s="53"/>
      <c r="I107" s="53"/>
      <c r="X107" s="69"/>
    </row>
    <row r="108" spans="1:28" x14ac:dyDescent="0.2">
      <c r="A108" t="s">
        <v>144</v>
      </c>
      <c r="B108">
        <v>1999</v>
      </c>
      <c r="C108" s="124" t="s">
        <v>155</v>
      </c>
      <c r="D108" s="124" t="s">
        <v>155</v>
      </c>
      <c r="E108" s="53">
        <v>44053.529411764706</v>
      </c>
      <c r="F108" s="53">
        <v>44801.006249999999</v>
      </c>
      <c r="G108" s="53">
        <v>39.309444444444438</v>
      </c>
      <c r="H108" s="53">
        <v>985</v>
      </c>
      <c r="I108" s="53">
        <v>1410</v>
      </c>
      <c r="J108" s="53">
        <v>14900</v>
      </c>
      <c r="K108" s="53">
        <v>280</v>
      </c>
      <c r="L108" s="53">
        <v>232.66666666666666</v>
      </c>
      <c r="M108" s="52">
        <v>83.723865056337516</v>
      </c>
      <c r="N108" s="52">
        <v>57.158928081379699</v>
      </c>
      <c r="O108" s="53">
        <v>10505</v>
      </c>
      <c r="P108" s="53">
        <v>18620</v>
      </c>
      <c r="Q108" s="124" t="s">
        <v>155</v>
      </c>
      <c r="R108" s="52">
        <v>41.187916666666666</v>
      </c>
      <c r="S108" s="71">
        <v>2.2666666666666668E-2</v>
      </c>
      <c r="T108" s="71">
        <v>7.1750000000000008E-2</v>
      </c>
      <c r="U108" s="71">
        <v>0.12429166666666665</v>
      </c>
      <c r="V108" s="71">
        <v>0.97268750000000015</v>
      </c>
      <c r="W108" s="69">
        <v>3.6645833333333333</v>
      </c>
      <c r="X108" s="69">
        <v>0.84791666666666698</v>
      </c>
      <c r="Y108" s="124" t="s">
        <v>155</v>
      </c>
      <c r="Z108">
        <v>1.05</v>
      </c>
      <c r="AA108">
        <v>0.52</v>
      </c>
    </row>
    <row r="109" spans="1:28" x14ac:dyDescent="0.2">
      <c r="B109">
        <v>2004</v>
      </c>
      <c r="C109" s="53">
        <v>58200</v>
      </c>
      <c r="D109" s="52">
        <v>8.5066666666666677</v>
      </c>
      <c r="E109" s="53">
        <v>45944</v>
      </c>
      <c r="F109" s="53">
        <f>(SUM(H109:K109)+SUM(M109:P109))</f>
        <v>45563.77</v>
      </c>
      <c r="G109" s="53">
        <v>24.53</v>
      </c>
      <c r="H109" s="53">
        <v>1011.3333333333334</v>
      </c>
      <c r="I109" s="53">
        <v>1423.3333333333333</v>
      </c>
      <c r="J109" s="53">
        <v>13100</v>
      </c>
      <c r="K109" s="53">
        <v>274</v>
      </c>
      <c r="L109" s="53">
        <v>206.70666666666668</v>
      </c>
      <c r="M109" s="53">
        <v>198.63333333333333</v>
      </c>
      <c r="N109" s="52">
        <v>26.39</v>
      </c>
      <c r="O109" s="53">
        <v>10683.413333333332</v>
      </c>
      <c r="P109" s="53">
        <v>18846.666666666668</v>
      </c>
      <c r="Q109" s="124" t="s">
        <v>155</v>
      </c>
      <c r="R109" s="124" t="s">
        <v>155</v>
      </c>
      <c r="S109" s="71">
        <v>2.5333333333333333E-2</v>
      </c>
      <c r="T109" s="71">
        <v>0.13833333333333334</v>
      </c>
      <c r="U109" s="71">
        <v>2.0666666666666667E-2</v>
      </c>
      <c r="V109" s="71">
        <v>0.17499999999999999</v>
      </c>
      <c r="W109">
        <v>6.78</v>
      </c>
      <c r="X109" s="69">
        <v>0.68333333333333324</v>
      </c>
      <c r="Y109" s="69">
        <v>75.666666666666671</v>
      </c>
      <c r="Z109" s="69">
        <v>1.08</v>
      </c>
      <c r="AA109" s="124"/>
    </row>
    <row r="110" spans="1:28" x14ac:dyDescent="0.2">
      <c r="B110">
        <v>2005</v>
      </c>
      <c r="C110" s="53">
        <v>57600</v>
      </c>
      <c r="D110" s="52">
        <v>8.1750000000000007</v>
      </c>
      <c r="E110" s="53">
        <v>46200</v>
      </c>
      <c r="F110" s="53">
        <v>46700</v>
      </c>
      <c r="G110" s="53">
        <v>57</v>
      </c>
      <c r="H110" s="53">
        <v>976.5</v>
      </c>
      <c r="I110" s="53">
        <v>1552.5</v>
      </c>
      <c r="J110" s="53">
        <v>13225</v>
      </c>
      <c r="K110" s="53">
        <v>260</v>
      </c>
      <c r="L110" s="53">
        <v>218.5</v>
      </c>
      <c r="M110" s="53">
        <v>252</v>
      </c>
      <c r="N110" s="52">
        <v>7.05</v>
      </c>
      <c r="O110" s="53">
        <v>11627.5</v>
      </c>
      <c r="P110" s="53">
        <v>19150</v>
      </c>
      <c r="Q110" s="124" t="s">
        <v>155</v>
      </c>
      <c r="R110" s="124" t="s">
        <v>155</v>
      </c>
      <c r="S110" s="71">
        <v>1.5405333333333333E-2</v>
      </c>
      <c r="T110" s="71">
        <v>0.108351</v>
      </c>
      <c r="U110" s="71">
        <v>0.63652305887780869</v>
      </c>
      <c r="V110" s="71">
        <v>0.20735252754107908</v>
      </c>
      <c r="W110" s="69">
        <v>8.1752295000000004</v>
      </c>
      <c r="X110" s="69">
        <v>0.67500000000000004</v>
      </c>
      <c r="Y110" s="52">
        <v>104.313328125</v>
      </c>
      <c r="Z110" s="69">
        <v>1.7666666666666666</v>
      </c>
      <c r="AA110" s="69">
        <v>1.1053333333333333</v>
      </c>
      <c r="AB110" s="69"/>
    </row>
    <row r="111" spans="1:28" x14ac:dyDescent="0.2">
      <c r="B111">
        <v>2006</v>
      </c>
      <c r="C111" s="53">
        <v>58400</v>
      </c>
      <c r="D111" s="52">
        <v>8.4749999999999996</v>
      </c>
      <c r="E111" s="53">
        <v>46725</v>
      </c>
      <c r="F111" s="53">
        <v>47375</v>
      </c>
      <c r="G111" s="53">
        <v>45</v>
      </c>
      <c r="H111" s="53">
        <v>1017.5</v>
      </c>
      <c r="I111" s="53">
        <v>1592.5</v>
      </c>
      <c r="J111" s="53">
        <v>13400</v>
      </c>
      <c r="K111" s="53">
        <v>262</v>
      </c>
      <c r="L111" s="53">
        <v>218</v>
      </c>
      <c r="M111" s="53">
        <v>235</v>
      </c>
      <c r="N111" s="52">
        <v>15.1975</v>
      </c>
      <c r="O111" s="53">
        <v>11730</v>
      </c>
      <c r="P111" s="53">
        <v>19250</v>
      </c>
      <c r="Q111" s="52">
        <v>50.333333333333336</v>
      </c>
      <c r="R111" s="52">
        <v>47.766666666666673</v>
      </c>
      <c r="S111" s="71">
        <v>3.4250000000000003E-2</v>
      </c>
      <c r="T111" s="71">
        <v>0.11125</v>
      </c>
      <c r="U111" s="71">
        <v>0.14664700000000003</v>
      </c>
      <c r="V111" s="71">
        <v>0.70946675000000003</v>
      </c>
      <c r="W111" s="69">
        <v>4.3817500000000003</v>
      </c>
      <c r="X111" s="69">
        <v>1.175</v>
      </c>
      <c r="Y111" s="69">
        <v>40.920849999999994</v>
      </c>
      <c r="Z111" s="69">
        <v>1.2925</v>
      </c>
      <c r="AA111" s="69">
        <v>1.1720000000000002</v>
      </c>
    </row>
    <row r="112" spans="1:28" x14ac:dyDescent="0.2">
      <c r="B112">
        <v>2007</v>
      </c>
      <c r="C112" s="53">
        <v>59117.5</v>
      </c>
      <c r="D112">
        <v>8.3000000000000007</v>
      </c>
      <c r="E112">
        <v>48025</v>
      </c>
      <c r="F112">
        <v>48050</v>
      </c>
      <c r="G112">
        <v>35</v>
      </c>
      <c r="H112" s="53">
        <v>1052.5</v>
      </c>
      <c r="I112" s="53">
        <v>1652.5</v>
      </c>
      <c r="J112">
        <v>13750</v>
      </c>
      <c r="K112">
        <v>267</v>
      </c>
      <c r="L112" s="53">
        <v>231.75</v>
      </c>
      <c r="M112" s="53">
        <v>263.25</v>
      </c>
      <c r="N112" s="52">
        <v>9.6</v>
      </c>
      <c r="O112">
        <v>11740</v>
      </c>
      <c r="P112">
        <v>19450</v>
      </c>
      <c r="Q112" s="52">
        <v>54.65</v>
      </c>
      <c r="R112" s="52">
        <v>52.25</v>
      </c>
      <c r="S112" s="71">
        <v>4.675E-2</v>
      </c>
      <c r="T112" s="71">
        <v>0.16750000000000001</v>
      </c>
      <c r="U112" s="71">
        <v>0.12449999999999999</v>
      </c>
      <c r="V112" s="69">
        <v>1.23725</v>
      </c>
      <c r="W112" s="69">
        <v>6.0672916666666667</v>
      </c>
      <c r="X112" s="69">
        <v>1</v>
      </c>
      <c r="Y112" s="69">
        <v>53.036000961538434</v>
      </c>
      <c r="Z112" s="69">
        <v>1.46</v>
      </c>
      <c r="AA112" s="69">
        <v>1.5049999999999999</v>
      </c>
    </row>
    <row r="113" spans="1:28" x14ac:dyDescent="0.2">
      <c r="B113">
        <v>2008</v>
      </c>
      <c r="C113" s="53">
        <v>59550</v>
      </c>
      <c r="D113" s="52">
        <v>8.375</v>
      </c>
      <c r="E113" s="53">
        <v>49200</v>
      </c>
      <c r="F113">
        <v>48700</v>
      </c>
      <c r="G113" s="53">
        <v>38.5</v>
      </c>
      <c r="H113" s="53">
        <v>1037.5</v>
      </c>
      <c r="I113" s="53">
        <v>1705</v>
      </c>
      <c r="J113">
        <v>14000</v>
      </c>
      <c r="K113" s="53">
        <v>272.75</v>
      </c>
      <c r="L113" s="53">
        <v>248.5</v>
      </c>
      <c r="M113" s="53">
        <v>291.25</v>
      </c>
      <c r="N113" s="52">
        <v>5.7125000000000004</v>
      </c>
      <c r="O113" s="53">
        <v>11922.5</v>
      </c>
      <c r="P113" s="53">
        <v>19625</v>
      </c>
      <c r="Q113" s="52">
        <v>47.575000000000003</v>
      </c>
      <c r="R113" s="52">
        <v>46</v>
      </c>
      <c r="S113" s="71">
        <v>3.925E-2</v>
      </c>
      <c r="T113" s="71">
        <v>8.4249999999999992E-2</v>
      </c>
      <c r="U113" s="71">
        <v>0.13949999999999999</v>
      </c>
      <c r="V113" s="69">
        <v>1.72875</v>
      </c>
      <c r="W113" s="69">
        <v>3.5325000000000002</v>
      </c>
      <c r="X113" s="69">
        <v>1.4000000000000001</v>
      </c>
      <c r="Y113" s="69">
        <v>28.311819999999997</v>
      </c>
      <c r="Z113" s="69">
        <v>1.2825</v>
      </c>
      <c r="AA113" s="69">
        <v>1.1924999999999999</v>
      </c>
      <c r="AB113" s="69"/>
    </row>
    <row r="114" spans="1:28" x14ac:dyDescent="0.2">
      <c r="B114">
        <v>2009</v>
      </c>
      <c r="C114" s="53">
        <v>62500</v>
      </c>
      <c r="D114" s="52">
        <v>8.2750000000000004</v>
      </c>
      <c r="E114" s="53">
        <v>50650</v>
      </c>
      <c r="F114" s="53">
        <v>51250</v>
      </c>
      <c r="G114" s="53">
        <v>24</v>
      </c>
      <c r="H114" s="53">
        <v>998.5</v>
      </c>
      <c r="I114" s="53">
        <v>1765</v>
      </c>
      <c r="J114" s="53">
        <v>14625</v>
      </c>
      <c r="K114" s="53">
        <v>279.75</v>
      </c>
      <c r="L114" s="53">
        <v>250.25</v>
      </c>
      <c r="M114" s="53">
        <v>296.5</v>
      </c>
      <c r="N114" s="53">
        <v>17.2</v>
      </c>
      <c r="O114" s="53">
        <v>12452.5</v>
      </c>
      <c r="P114" s="53">
        <v>20975</v>
      </c>
      <c r="Q114" s="52">
        <v>47.674999999999997</v>
      </c>
      <c r="R114" s="52">
        <v>46.375</v>
      </c>
      <c r="S114" s="71">
        <v>5.3225000000000001E-2</v>
      </c>
      <c r="T114" s="71">
        <v>5.1174999999999998E-2</v>
      </c>
      <c r="U114" s="71">
        <v>0.22090000000000001</v>
      </c>
      <c r="V114" s="69">
        <v>1.4451442499999998</v>
      </c>
      <c r="W114" s="69">
        <v>2.8105250000000002</v>
      </c>
      <c r="X114" s="69">
        <v>1.95</v>
      </c>
      <c r="Y114" s="69">
        <v>12.977628846153848</v>
      </c>
      <c r="Z114" s="69">
        <v>1.1125</v>
      </c>
      <c r="AA114" s="69">
        <v>1.0162499999999999</v>
      </c>
      <c r="AB114" s="69"/>
    </row>
    <row r="115" spans="1:28" x14ac:dyDescent="0.2">
      <c r="B115">
        <v>2010</v>
      </c>
      <c r="C115">
        <v>62525</v>
      </c>
      <c r="D115">
        <v>8.3000000000000007</v>
      </c>
      <c r="E115">
        <v>49800</v>
      </c>
      <c r="F115">
        <v>50500</v>
      </c>
      <c r="G115" s="53">
        <v>23.5</v>
      </c>
      <c r="H115">
        <v>953</v>
      </c>
      <c r="I115">
        <v>1755</v>
      </c>
      <c r="J115">
        <v>14525</v>
      </c>
      <c r="K115" s="53">
        <v>281.75</v>
      </c>
      <c r="L115" s="53">
        <v>262.75</v>
      </c>
      <c r="M115" s="53">
        <v>320.5</v>
      </c>
      <c r="N115" s="80" t="s">
        <v>3</v>
      </c>
      <c r="O115" s="53">
        <v>12012.5</v>
      </c>
      <c r="P115">
        <v>20800</v>
      </c>
      <c r="Q115" s="52">
        <v>49.424999999999997</v>
      </c>
      <c r="R115" s="52">
        <v>46.65</v>
      </c>
      <c r="S115" s="71">
        <v>4.9250000000000002E-2</v>
      </c>
      <c r="T115" s="71">
        <v>5.425E-2</v>
      </c>
      <c r="U115">
        <v>0.38200000000000001</v>
      </c>
      <c r="V115">
        <v>0.77200000000000002</v>
      </c>
      <c r="W115" s="69">
        <v>3.39425</v>
      </c>
      <c r="X115" s="69">
        <v>1.625</v>
      </c>
      <c r="Y115" s="69">
        <v>30.013483333333333</v>
      </c>
      <c r="Z115" s="69">
        <v>1.425</v>
      </c>
      <c r="AA115" s="69">
        <v>1.2490000000000001</v>
      </c>
      <c r="AB115" s="69"/>
    </row>
    <row r="116" spans="1:28" x14ac:dyDescent="0.2">
      <c r="B116">
        <v>2011</v>
      </c>
      <c r="C116" s="53">
        <v>65250</v>
      </c>
      <c r="D116" s="52">
        <v>8.25</v>
      </c>
      <c r="E116" s="53">
        <v>52600</v>
      </c>
      <c r="F116" s="53">
        <v>52975</v>
      </c>
      <c r="G116" s="53">
        <v>18.75</v>
      </c>
      <c r="H116" s="53">
        <v>954.75</v>
      </c>
      <c r="I116" s="53">
        <v>1805</v>
      </c>
      <c r="J116" s="53">
        <v>15425</v>
      </c>
      <c r="K116" s="53">
        <v>286.25</v>
      </c>
      <c r="L116" s="53">
        <v>269</v>
      </c>
      <c r="M116" s="53">
        <v>325.75</v>
      </c>
      <c r="N116" s="89" t="s">
        <v>3</v>
      </c>
      <c r="O116" s="53">
        <v>12765</v>
      </c>
      <c r="P116" s="53">
        <v>21575</v>
      </c>
      <c r="Q116" s="52">
        <v>48.375</v>
      </c>
      <c r="R116" s="52">
        <v>45.924999999999997</v>
      </c>
      <c r="S116" s="71">
        <v>4.8500000000000001E-2</v>
      </c>
      <c r="T116" s="71">
        <v>5.3499999999999999E-2</v>
      </c>
      <c r="U116" s="71">
        <v>0.1925</v>
      </c>
      <c r="V116" s="71">
        <v>0.36925000000000002</v>
      </c>
      <c r="W116" s="69">
        <v>3.5117500000000001</v>
      </c>
      <c r="X116" s="69">
        <v>1.9000000000000001</v>
      </c>
      <c r="Y116" s="69">
        <v>14.511812499999998</v>
      </c>
      <c r="Z116" s="69">
        <v>1.6274999999999999</v>
      </c>
      <c r="AA116" s="69">
        <v>1.4350000000000001</v>
      </c>
    </row>
    <row r="117" spans="1:28" x14ac:dyDescent="0.2">
      <c r="B117">
        <v>2012</v>
      </c>
      <c r="C117">
        <v>65975</v>
      </c>
      <c r="D117" s="52">
        <v>8.3500000000000014</v>
      </c>
      <c r="E117">
        <v>53525</v>
      </c>
      <c r="F117">
        <v>54200</v>
      </c>
      <c r="G117" s="53">
        <v>18.5</v>
      </c>
      <c r="H117" s="53">
        <v>937</v>
      </c>
      <c r="I117" s="53">
        <v>1865</v>
      </c>
      <c r="J117">
        <v>15350</v>
      </c>
      <c r="K117">
        <v>300</v>
      </c>
      <c r="L117" s="53">
        <v>271.75</v>
      </c>
      <c r="M117" s="53">
        <v>313.5</v>
      </c>
      <c r="N117" s="143">
        <v>9.25</v>
      </c>
      <c r="O117">
        <v>13310</v>
      </c>
      <c r="P117">
        <v>22300</v>
      </c>
      <c r="Q117" s="52">
        <v>51.524999999999999</v>
      </c>
      <c r="R117" s="52">
        <v>49.300000000000004</v>
      </c>
      <c r="S117" s="71">
        <v>5.1999999999999998E-2</v>
      </c>
      <c r="T117" s="71">
        <v>7.6499999999999999E-2</v>
      </c>
      <c r="U117" s="71">
        <v>0.14524999999999999</v>
      </c>
      <c r="V117" s="71">
        <v>0.70950000000000002</v>
      </c>
      <c r="W117" s="69">
        <v>2.8810000000000002</v>
      </c>
      <c r="X117" s="69">
        <v>1.2749999999999999</v>
      </c>
      <c r="Y117" s="69">
        <v>33.237010833333336</v>
      </c>
      <c r="Z117" s="69">
        <v>1.35</v>
      </c>
      <c r="AA117" s="69">
        <v>1.1825000000000001</v>
      </c>
    </row>
    <row r="118" spans="1:28" x14ac:dyDescent="0.2">
      <c r="B118">
        <v>2013</v>
      </c>
      <c r="C118">
        <v>66500</v>
      </c>
      <c r="D118" s="52">
        <v>8.2249999999999996</v>
      </c>
      <c r="E118">
        <v>55150</v>
      </c>
      <c r="F118">
        <v>54725</v>
      </c>
      <c r="G118" s="53">
        <v>22.75</v>
      </c>
      <c r="H118" s="53">
        <v>911.5</v>
      </c>
      <c r="I118" s="53">
        <v>1947.5</v>
      </c>
      <c r="J118">
        <v>15175</v>
      </c>
      <c r="K118" s="53">
        <v>300.75</v>
      </c>
      <c r="L118" s="53">
        <v>269.25</v>
      </c>
      <c r="M118" s="53">
        <v>328.25</v>
      </c>
      <c r="N118" s="143" t="s">
        <v>3</v>
      </c>
      <c r="O118">
        <v>13600</v>
      </c>
      <c r="P118">
        <v>22625</v>
      </c>
      <c r="Q118" s="52">
        <v>48.05</v>
      </c>
      <c r="R118" s="52">
        <v>44.274999999999991</v>
      </c>
      <c r="S118" s="71">
        <v>5.8999999999999997E-2</v>
      </c>
      <c r="T118" s="71">
        <v>8.8249999999999995E-2</v>
      </c>
      <c r="U118" s="71">
        <v>0.1506666666666667</v>
      </c>
      <c r="V118" s="71">
        <v>0.35725000000000001</v>
      </c>
      <c r="W118" s="69">
        <v>3.3913500000000001</v>
      </c>
      <c r="X118" s="69">
        <v>0.8</v>
      </c>
      <c r="Y118" s="69">
        <v>29.5681425</v>
      </c>
      <c r="Z118" s="69">
        <v>1.3174999999999999</v>
      </c>
      <c r="AA118" s="69">
        <v>1.175</v>
      </c>
    </row>
    <row r="119" spans="1:28" x14ac:dyDescent="0.2">
      <c r="B119">
        <v>2014</v>
      </c>
      <c r="C119" s="53">
        <v>68000</v>
      </c>
      <c r="D119" s="52">
        <v>8.25</v>
      </c>
      <c r="E119" s="53">
        <v>55600</v>
      </c>
      <c r="F119" s="53">
        <v>56725</v>
      </c>
      <c r="G119" s="53">
        <v>30.5</v>
      </c>
      <c r="H119" s="53">
        <v>978</v>
      </c>
      <c r="I119" s="53">
        <v>1957.5</v>
      </c>
      <c r="J119" s="53">
        <v>15850</v>
      </c>
      <c r="K119" s="53">
        <v>314</v>
      </c>
      <c r="L119" s="53">
        <v>267.5</v>
      </c>
      <c r="M119" s="53">
        <v>320</v>
      </c>
      <c r="N119" s="143">
        <v>3.05</v>
      </c>
      <c r="O119" s="53">
        <v>14000</v>
      </c>
      <c r="P119" s="53">
        <v>23450</v>
      </c>
      <c r="Q119" s="52">
        <v>49.400000000000006</v>
      </c>
      <c r="R119" s="52">
        <v>46.424999999999997</v>
      </c>
      <c r="S119" s="71">
        <v>6.3E-2</v>
      </c>
      <c r="T119" s="71">
        <v>7.0999999999999994E-2</v>
      </c>
      <c r="U119" s="71">
        <v>0.10466666666666667</v>
      </c>
      <c r="V119" s="71">
        <v>0.24575</v>
      </c>
      <c r="W119" s="69">
        <v>3.1252499999999999</v>
      </c>
      <c r="X119" s="69">
        <v>1.4249999999999998</v>
      </c>
      <c r="Y119" s="69">
        <v>31.465158333333335</v>
      </c>
      <c r="Z119" s="69">
        <v>1.3050000000000002</v>
      </c>
      <c r="AA119" s="69">
        <v>1.1525000000000001</v>
      </c>
    </row>
    <row r="120" spans="1:28" x14ac:dyDescent="0.2">
      <c r="E120" s="53">
        <f t="shared" ref="E120:AA120" si="4">AVERAGE(E108:E119)</f>
        <v>49789.377450980392</v>
      </c>
      <c r="F120" s="53">
        <f t="shared" si="4"/>
        <v>50130.398020833331</v>
      </c>
      <c r="G120" s="53">
        <f t="shared" si="4"/>
        <v>31.444953703703703</v>
      </c>
      <c r="H120" s="53">
        <f t="shared" si="4"/>
        <v>984.4236111111112</v>
      </c>
      <c r="I120" s="53">
        <f t="shared" si="4"/>
        <v>1702.5694444444443</v>
      </c>
      <c r="J120" s="53">
        <f t="shared" si="4"/>
        <v>14443.75</v>
      </c>
      <c r="K120" s="53">
        <f t="shared" si="4"/>
        <v>281.52083333333331</v>
      </c>
      <c r="L120" s="53">
        <f t="shared" si="4"/>
        <v>245.55194444444444</v>
      </c>
      <c r="M120" s="53">
        <f t="shared" si="4"/>
        <v>269.02976653247259</v>
      </c>
      <c r="N120" s="52">
        <f t="shared" si="4"/>
        <v>16.734325342375524</v>
      </c>
      <c r="O120" s="53">
        <f t="shared" si="4"/>
        <v>12195.701111111111</v>
      </c>
      <c r="P120" s="53">
        <f t="shared" si="4"/>
        <v>20555.555555555558</v>
      </c>
      <c r="Q120" s="52">
        <f t="shared" si="4"/>
        <v>49.667592592592591</v>
      </c>
      <c r="R120" s="52">
        <f t="shared" si="4"/>
        <v>46.615458333333336</v>
      </c>
      <c r="S120" s="71">
        <f t="shared" si="4"/>
        <v>4.238586111111111E-2</v>
      </c>
      <c r="T120" s="71">
        <f t="shared" si="4"/>
        <v>8.9675777777777785E-2</v>
      </c>
      <c r="U120" s="71">
        <f t="shared" si="4"/>
        <v>0.1990093104620396</v>
      </c>
      <c r="V120" s="69">
        <f t="shared" si="4"/>
        <v>0.74411675229508989</v>
      </c>
      <c r="W120" s="69">
        <f t="shared" si="4"/>
        <v>4.309623291666667</v>
      </c>
      <c r="X120" s="69">
        <f t="shared" si="4"/>
        <v>1.2296875</v>
      </c>
      <c r="Y120" s="69">
        <f t="shared" si="4"/>
        <v>41.274718372669007</v>
      </c>
      <c r="Z120" s="69">
        <f t="shared" si="4"/>
        <v>1.3390972222222224</v>
      </c>
      <c r="AA120" s="69">
        <f t="shared" si="4"/>
        <v>1.155007575757576</v>
      </c>
      <c r="AB120" s="69"/>
    </row>
    <row r="121" spans="1:28" x14ac:dyDescent="0.2">
      <c r="G121" s="53"/>
      <c r="U121" s="71"/>
      <c r="X121" s="69"/>
    </row>
    <row r="122" spans="1:28" x14ac:dyDescent="0.2">
      <c r="A122" t="s">
        <v>145</v>
      </c>
      <c r="B122">
        <v>1999</v>
      </c>
      <c r="C122" s="124" t="s">
        <v>155</v>
      </c>
      <c r="D122" s="124" t="s">
        <v>155</v>
      </c>
      <c r="E122" s="53">
        <v>43887.976470588233</v>
      </c>
      <c r="F122" s="53">
        <v>42504.362500000003</v>
      </c>
      <c r="G122" s="53">
        <v>26.422222222222224</v>
      </c>
      <c r="H122" s="53">
        <v>1007.5</v>
      </c>
      <c r="I122" s="53">
        <v>1440</v>
      </c>
      <c r="J122" s="53">
        <v>15300</v>
      </c>
      <c r="K122" s="53">
        <v>285</v>
      </c>
      <c r="L122" s="53">
        <v>245.11111111111111</v>
      </c>
      <c r="M122" s="53">
        <v>112.91883741821574</v>
      </c>
      <c r="N122" s="52">
        <v>35.907531743430837</v>
      </c>
      <c r="O122" s="53">
        <v>10345</v>
      </c>
      <c r="P122" s="53">
        <v>16980</v>
      </c>
      <c r="Q122" s="124" t="s">
        <v>155</v>
      </c>
      <c r="R122" s="52">
        <v>40.194166666666668</v>
      </c>
      <c r="S122" s="71">
        <v>2.0395833333333339E-2</v>
      </c>
      <c r="T122" s="71">
        <v>6.2208333333333331E-2</v>
      </c>
      <c r="U122" s="71">
        <v>0.16522916666666665</v>
      </c>
      <c r="V122" s="69">
        <v>1.5070833333333333</v>
      </c>
      <c r="W122" s="69">
        <v>3.7983333333333333</v>
      </c>
      <c r="X122" s="124"/>
      <c r="Y122" s="124"/>
      <c r="Z122" s="69">
        <v>0.84</v>
      </c>
      <c r="AA122" s="69">
        <v>0.7</v>
      </c>
      <c r="AB122" s="124" t="s">
        <v>155</v>
      </c>
    </row>
    <row r="123" spans="1:28" x14ac:dyDescent="0.2">
      <c r="B123">
        <v>2004</v>
      </c>
      <c r="C123" s="53">
        <v>58400</v>
      </c>
      <c r="D123" s="52">
        <v>8.2066666666666652</v>
      </c>
      <c r="E123" s="53">
        <v>46466.666666666664</v>
      </c>
      <c r="F123" s="53">
        <f>(SUM(H123:K123)+SUM(M123:P123))</f>
        <v>45879.843333333331</v>
      </c>
      <c r="G123" s="53">
        <v>107.48333333333333</v>
      </c>
      <c r="H123" s="53">
        <v>1004.3333333333334</v>
      </c>
      <c r="I123" s="53">
        <v>1443.3333333333333</v>
      </c>
      <c r="J123" s="53">
        <v>13266.666666666666</v>
      </c>
      <c r="K123" s="53">
        <v>275.33333333333331</v>
      </c>
      <c r="L123" s="53">
        <v>210.84666666666666</v>
      </c>
      <c r="M123" s="53">
        <v>251.27666666666664</v>
      </c>
      <c r="N123" s="52">
        <v>8.9</v>
      </c>
      <c r="O123" s="53">
        <v>10696.666666666666</v>
      </c>
      <c r="P123" s="53">
        <v>18933.333333333332</v>
      </c>
      <c r="Q123" s="124" t="s">
        <v>155</v>
      </c>
      <c r="R123" s="124" t="s">
        <v>155</v>
      </c>
      <c r="S123" s="71">
        <v>1.6333333333333335E-2</v>
      </c>
      <c r="T123" s="71">
        <v>8.5666666666666669E-2</v>
      </c>
      <c r="U123" s="71">
        <v>1.2000000000000002E-2</v>
      </c>
      <c r="V123" s="69">
        <v>1.046</v>
      </c>
      <c r="W123" s="69">
        <v>5.6766666666666667</v>
      </c>
      <c r="X123" s="124"/>
      <c r="Y123" s="124"/>
      <c r="Z123" s="69">
        <v>1.5075000000000001</v>
      </c>
      <c r="AA123" s="124" t="s">
        <v>155</v>
      </c>
      <c r="AB123" s="124" t="s">
        <v>155</v>
      </c>
    </row>
    <row r="124" spans="1:28" x14ac:dyDescent="0.2">
      <c r="B124">
        <v>2005</v>
      </c>
      <c r="C124" s="53">
        <v>57732.5</v>
      </c>
      <c r="D124" s="52">
        <v>7.85</v>
      </c>
      <c r="E124" s="53">
        <v>46300</v>
      </c>
      <c r="F124" s="53">
        <v>47500</v>
      </c>
      <c r="G124" s="53">
        <v>71.666666666666671</v>
      </c>
      <c r="H124" s="53">
        <v>978</v>
      </c>
      <c r="I124" s="53">
        <v>1562.5</v>
      </c>
      <c r="J124" s="53">
        <v>13075</v>
      </c>
      <c r="K124" s="53">
        <v>258</v>
      </c>
      <c r="L124" s="53">
        <v>218.5</v>
      </c>
      <c r="M124" s="53">
        <v>266.5</v>
      </c>
      <c r="N124" s="89" t="s">
        <v>3</v>
      </c>
      <c r="O124" s="53">
        <v>11657.5</v>
      </c>
      <c r="P124" s="53">
        <v>19125</v>
      </c>
      <c r="Q124" s="124" t="s">
        <v>155</v>
      </c>
      <c r="R124" s="124" t="s">
        <v>155</v>
      </c>
      <c r="S124" s="71">
        <v>1.1630666666666666E-2</v>
      </c>
      <c r="T124" s="71">
        <v>7.2270749999999995E-2</v>
      </c>
      <c r="U124" s="71">
        <v>0.72733402511654721</v>
      </c>
      <c r="V124" s="71">
        <v>0.29087410725425356</v>
      </c>
      <c r="W124" s="69">
        <v>6.9288025000000006</v>
      </c>
      <c r="X124" s="124"/>
      <c r="Y124" s="124"/>
      <c r="Z124" s="69">
        <v>1.1689999999999998</v>
      </c>
      <c r="AA124" s="69">
        <v>1.1459999999999999</v>
      </c>
      <c r="AB124" s="69">
        <v>5.085</v>
      </c>
    </row>
    <row r="125" spans="1:28" x14ac:dyDescent="0.2">
      <c r="B125">
        <v>2006</v>
      </c>
      <c r="C125" s="53">
        <v>58450</v>
      </c>
      <c r="D125" s="52">
        <v>8.25</v>
      </c>
      <c r="E125" s="53">
        <v>46950</v>
      </c>
      <c r="F125" s="53">
        <v>47425</v>
      </c>
      <c r="G125" s="53">
        <v>33.75</v>
      </c>
      <c r="H125" s="53">
        <v>1023.5</v>
      </c>
      <c r="I125" s="53">
        <v>1580</v>
      </c>
      <c r="J125" s="53">
        <v>13400</v>
      </c>
      <c r="K125" s="53">
        <v>262.5</v>
      </c>
      <c r="L125" s="53">
        <v>222</v>
      </c>
      <c r="M125" s="53">
        <v>254</v>
      </c>
      <c r="N125" s="52">
        <v>8.1475000000000009</v>
      </c>
      <c r="O125" s="53">
        <v>11695</v>
      </c>
      <c r="P125" s="53">
        <v>19325</v>
      </c>
      <c r="Q125" s="52">
        <v>49.366666666666667</v>
      </c>
      <c r="R125" s="52">
        <v>46.633333333333326</v>
      </c>
      <c r="S125" s="71">
        <v>3.4249999999999996E-2</v>
      </c>
      <c r="T125" s="71">
        <v>0.11975</v>
      </c>
      <c r="U125" s="71">
        <v>0.19307000000000002</v>
      </c>
      <c r="V125" s="69">
        <v>1.5735507499999999</v>
      </c>
      <c r="W125" s="69">
        <v>4.1667499999999995</v>
      </c>
      <c r="X125" s="124"/>
      <c r="Y125" s="124"/>
      <c r="Z125" s="69">
        <v>1.345</v>
      </c>
      <c r="AA125" s="69">
        <v>1.2124999999999999</v>
      </c>
      <c r="AB125" s="69">
        <v>4.5875000000000004</v>
      </c>
    </row>
    <row r="126" spans="1:28" x14ac:dyDescent="0.2">
      <c r="B126">
        <v>2007</v>
      </c>
      <c r="C126" s="53">
        <v>59270.5</v>
      </c>
      <c r="D126" s="52">
        <v>8.25</v>
      </c>
      <c r="E126" s="53">
        <v>48275</v>
      </c>
      <c r="F126" s="53">
        <v>48300</v>
      </c>
      <c r="G126" s="53">
        <v>33.666666666666664</v>
      </c>
      <c r="H126" s="53">
        <v>1055</v>
      </c>
      <c r="I126" s="53">
        <v>1662.5</v>
      </c>
      <c r="J126" s="53">
        <v>13825</v>
      </c>
      <c r="K126" s="53">
        <v>266</v>
      </c>
      <c r="L126" s="53">
        <v>233</v>
      </c>
      <c r="M126" s="53">
        <v>273.5</v>
      </c>
      <c r="N126" s="52">
        <v>5.2750000000000004</v>
      </c>
      <c r="O126" s="53">
        <v>11802.5</v>
      </c>
      <c r="P126" s="53">
        <v>19550</v>
      </c>
      <c r="Q126" s="52">
        <v>52.625</v>
      </c>
      <c r="R126" s="52">
        <v>50.825000000000003</v>
      </c>
      <c r="S126" s="71">
        <v>7.7000000000000013E-2</v>
      </c>
      <c r="T126" s="71">
        <v>0.1275</v>
      </c>
      <c r="U126" s="71">
        <v>0.14449999999999999</v>
      </c>
      <c r="V126" s="69">
        <v>1.681</v>
      </c>
      <c r="W126" s="69">
        <v>6.1835833333333339</v>
      </c>
      <c r="X126" s="124"/>
      <c r="Y126" s="124"/>
      <c r="Z126" s="69">
        <v>1.2424999999999999</v>
      </c>
      <c r="AA126" s="69">
        <v>1.0185</v>
      </c>
      <c r="AB126" s="69">
        <v>5.0566666666666666</v>
      </c>
    </row>
    <row r="127" spans="1:28" x14ac:dyDescent="0.2">
      <c r="B127">
        <v>2008</v>
      </c>
      <c r="C127">
        <v>59725</v>
      </c>
      <c r="D127" s="52">
        <v>8.3249999999999993</v>
      </c>
      <c r="E127" s="53">
        <v>49350</v>
      </c>
      <c r="F127" s="53">
        <v>48650</v>
      </c>
      <c r="G127" s="53">
        <v>29.5</v>
      </c>
      <c r="H127" s="53">
        <v>1035</v>
      </c>
      <c r="I127" s="53">
        <v>1697.5</v>
      </c>
      <c r="J127" s="53">
        <v>13900</v>
      </c>
      <c r="K127" s="53">
        <v>272</v>
      </c>
      <c r="L127" s="53">
        <v>248</v>
      </c>
      <c r="M127" s="53">
        <v>298</v>
      </c>
      <c r="N127" s="52">
        <v>2.2625000000000002</v>
      </c>
      <c r="O127" s="53">
        <v>11922.5</v>
      </c>
      <c r="P127" s="53">
        <v>19675</v>
      </c>
      <c r="Q127" s="52">
        <v>47.05</v>
      </c>
      <c r="R127" s="52">
        <v>46.075000000000003</v>
      </c>
      <c r="S127" s="71">
        <v>3.875E-2</v>
      </c>
      <c r="T127" s="71">
        <v>6.7750000000000005E-2</v>
      </c>
      <c r="U127" s="71">
        <v>9.6250000000000002E-2</v>
      </c>
      <c r="V127" s="69">
        <v>1.8054999999999999</v>
      </c>
      <c r="W127" s="69">
        <v>3.4904999999999999</v>
      </c>
      <c r="X127" s="124"/>
      <c r="Y127" s="124"/>
      <c r="Z127" s="69">
        <v>1.3174999999999999</v>
      </c>
      <c r="AA127" s="69">
        <v>1.165</v>
      </c>
      <c r="AB127" s="69">
        <v>4.1500000000000004</v>
      </c>
    </row>
    <row r="128" spans="1:28" x14ac:dyDescent="0.2">
      <c r="B128">
        <v>2009</v>
      </c>
      <c r="C128" s="53">
        <v>62625</v>
      </c>
      <c r="D128" s="52">
        <v>8.1750000000000007</v>
      </c>
      <c r="E128" s="53">
        <v>50575</v>
      </c>
      <c r="F128" s="53">
        <v>51225</v>
      </c>
      <c r="G128" s="53">
        <v>31</v>
      </c>
      <c r="H128" s="53">
        <v>1000</v>
      </c>
      <c r="I128" s="53">
        <v>1762.5</v>
      </c>
      <c r="J128" s="53">
        <v>14650</v>
      </c>
      <c r="K128" s="53">
        <v>279.75</v>
      </c>
      <c r="L128" s="53">
        <v>266.75</v>
      </c>
      <c r="M128" s="53">
        <v>325.25</v>
      </c>
      <c r="N128" s="143" t="s">
        <v>3</v>
      </c>
      <c r="O128" s="53">
        <v>12472.5</v>
      </c>
      <c r="P128" s="53">
        <v>20900</v>
      </c>
      <c r="Q128" s="52">
        <v>48.274999999999999</v>
      </c>
      <c r="R128" s="52">
        <v>46.775000000000006</v>
      </c>
      <c r="S128" s="71">
        <v>5.3774999999999996E-2</v>
      </c>
      <c r="T128" s="71">
        <v>5.9924999999999999E-2</v>
      </c>
      <c r="U128" s="71">
        <v>0.1734</v>
      </c>
      <c r="V128" s="69">
        <v>1.8031055</v>
      </c>
      <c r="W128" s="69">
        <v>2.9741249999999999</v>
      </c>
      <c r="X128" s="124"/>
      <c r="Y128" s="124"/>
      <c r="Z128" s="69">
        <v>0.97524999999999995</v>
      </c>
      <c r="AA128" s="69">
        <v>0.86850000000000005</v>
      </c>
      <c r="AB128">
        <v>4.21</v>
      </c>
    </row>
    <row r="129" spans="1:30" x14ac:dyDescent="0.2">
      <c r="B129">
        <v>2010</v>
      </c>
      <c r="C129">
        <v>63900</v>
      </c>
      <c r="D129" s="52">
        <v>8.2249999999999996</v>
      </c>
      <c r="E129">
        <v>51250</v>
      </c>
      <c r="F129">
        <v>52050</v>
      </c>
      <c r="G129">
        <v>22</v>
      </c>
      <c r="H129">
        <v>984</v>
      </c>
      <c r="I129">
        <v>1815</v>
      </c>
      <c r="J129">
        <v>14925</v>
      </c>
      <c r="K129" s="53">
        <v>290.25</v>
      </c>
      <c r="L129" s="53">
        <v>266.25</v>
      </c>
      <c r="M129" s="53">
        <v>324.75</v>
      </c>
      <c r="N129" s="80" t="s">
        <v>3</v>
      </c>
      <c r="O129" s="53">
        <v>12402.5</v>
      </c>
      <c r="P129">
        <v>21500</v>
      </c>
      <c r="Q129" s="52">
        <v>49.75</v>
      </c>
      <c r="R129" s="52">
        <v>47.95</v>
      </c>
      <c r="S129" s="71">
        <v>4.8500000000000001E-2</v>
      </c>
      <c r="T129" s="71">
        <v>5.2000000000000005E-2</v>
      </c>
      <c r="U129">
        <v>0.157</v>
      </c>
      <c r="V129">
        <v>0.92699999999999994</v>
      </c>
      <c r="W129" s="69">
        <v>3.5226249999999997</v>
      </c>
      <c r="X129" s="124"/>
      <c r="Y129" s="124"/>
      <c r="Z129" s="69">
        <v>1.2605000000000002</v>
      </c>
      <c r="AA129" s="69">
        <v>1.1532499999999999</v>
      </c>
      <c r="AB129" s="69">
        <v>4.2733333333333334</v>
      </c>
    </row>
    <row r="130" spans="1:30" x14ac:dyDescent="0.2">
      <c r="B130">
        <v>2011</v>
      </c>
      <c r="C130" s="53">
        <v>65325</v>
      </c>
      <c r="D130" s="52">
        <v>8.1749999999999989</v>
      </c>
      <c r="E130" s="53">
        <v>52650</v>
      </c>
      <c r="F130" s="53">
        <v>53500</v>
      </c>
      <c r="G130" s="53">
        <v>23</v>
      </c>
      <c r="H130" s="53">
        <v>953.5</v>
      </c>
      <c r="I130" s="53">
        <v>1815</v>
      </c>
      <c r="J130" s="53">
        <v>15525</v>
      </c>
      <c r="K130" s="53">
        <v>288.75</v>
      </c>
      <c r="L130" s="53">
        <v>271.25</v>
      </c>
      <c r="M130" s="53">
        <v>331</v>
      </c>
      <c r="N130" s="89" t="s">
        <v>3</v>
      </c>
      <c r="O130" s="53">
        <v>12945</v>
      </c>
      <c r="P130" s="53">
        <v>21775</v>
      </c>
      <c r="Q130" s="52">
        <v>49.349999999999994</v>
      </c>
      <c r="R130" s="52">
        <v>47.2</v>
      </c>
      <c r="S130" s="71">
        <v>5.6000000000000001E-2</v>
      </c>
      <c r="T130" s="71">
        <v>5.8749999999999997E-2</v>
      </c>
      <c r="U130" s="71">
        <v>0.24466666666666667</v>
      </c>
      <c r="V130" s="71">
        <v>0.57850000000000001</v>
      </c>
      <c r="W130" s="69">
        <v>3.6012499999999998</v>
      </c>
      <c r="X130" s="124"/>
      <c r="Y130" s="124"/>
      <c r="Z130" s="69">
        <v>1.5475000000000001</v>
      </c>
      <c r="AA130" s="69">
        <v>1.4424999999999999</v>
      </c>
      <c r="AB130" s="69">
        <v>4.6225000000000005</v>
      </c>
    </row>
    <row r="131" spans="1:30" x14ac:dyDescent="0.2">
      <c r="B131">
        <v>2012</v>
      </c>
      <c r="C131">
        <v>66075</v>
      </c>
      <c r="D131" s="52">
        <v>8.1750000000000007</v>
      </c>
      <c r="E131">
        <v>53425</v>
      </c>
      <c r="F131">
        <v>52975</v>
      </c>
      <c r="G131" s="53">
        <v>18.25</v>
      </c>
      <c r="H131" s="53">
        <v>928.5</v>
      </c>
      <c r="I131" s="53">
        <v>1857.5</v>
      </c>
      <c r="J131">
        <v>15325</v>
      </c>
      <c r="K131">
        <v>301</v>
      </c>
      <c r="L131">
        <v>285</v>
      </c>
      <c r="M131" s="53">
        <v>347.75</v>
      </c>
      <c r="N131" s="89" t="s">
        <v>3</v>
      </c>
      <c r="O131">
        <v>12020</v>
      </c>
      <c r="P131">
        <v>22400</v>
      </c>
      <c r="Q131" s="52">
        <v>51.475000000000001</v>
      </c>
      <c r="R131" s="52">
        <v>49.225000000000001</v>
      </c>
      <c r="S131" s="71">
        <v>5.8999999999999997E-2</v>
      </c>
      <c r="T131" s="71">
        <v>7.425000000000001E-2</v>
      </c>
      <c r="U131" s="71">
        <v>0.1245</v>
      </c>
      <c r="V131" s="69">
        <v>1.13775</v>
      </c>
      <c r="W131" s="69">
        <v>3.2785000000000002</v>
      </c>
      <c r="X131" s="124"/>
      <c r="Y131" s="124"/>
      <c r="Z131" s="69">
        <v>1.4625000000000001</v>
      </c>
      <c r="AA131" s="69">
        <v>1.05375</v>
      </c>
      <c r="AB131" s="69">
        <v>3.8574999999999999</v>
      </c>
    </row>
    <row r="132" spans="1:30" x14ac:dyDescent="0.2">
      <c r="B132">
        <v>2013</v>
      </c>
      <c r="C132">
        <v>66600</v>
      </c>
      <c r="D132" s="52">
        <v>8.1749999999999989</v>
      </c>
      <c r="E132">
        <v>53825</v>
      </c>
      <c r="F132">
        <v>55025</v>
      </c>
      <c r="G132" s="53">
        <v>26</v>
      </c>
      <c r="H132" s="53">
        <v>934.5</v>
      </c>
      <c r="I132" s="53">
        <v>1912.5</v>
      </c>
      <c r="J132">
        <v>15250</v>
      </c>
      <c r="K132" s="53">
        <v>303.5</v>
      </c>
      <c r="L132" s="53">
        <v>268.25</v>
      </c>
      <c r="M132" s="53">
        <v>326.75</v>
      </c>
      <c r="N132" s="143" t="s">
        <v>3</v>
      </c>
      <c r="O132">
        <v>13650</v>
      </c>
      <c r="P132">
        <v>22800</v>
      </c>
      <c r="Q132" s="52">
        <v>46.95</v>
      </c>
      <c r="R132" s="52">
        <v>44.45</v>
      </c>
      <c r="S132" s="71">
        <v>6.1749999999999999E-2</v>
      </c>
      <c r="T132" s="71">
        <v>7.7499999999999999E-2</v>
      </c>
      <c r="U132" s="71">
        <v>0.14666666666666667</v>
      </c>
      <c r="V132" s="69">
        <v>0.56725000000000003</v>
      </c>
      <c r="W132" s="69">
        <v>3.3274702500000002</v>
      </c>
      <c r="X132" s="124"/>
      <c r="Y132" s="124"/>
      <c r="Z132" s="69">
        <v>1.2599999999999998</v>
      </c>
      <c r="AA132" s="69">
        <v>1.016</v>
      </c>
      <c r="AB132" s="69">
        <v>4.0724999999999998</v>
      </c>
    </row>
    <row r="133" spans="1:30" x14ac:dyDescent="0.2">
      <c r="B133">
        <v>2014</v>
      </c>
      <c r="C133" s="53">
        <v>68450</v>
      </c>
      <c r="D133" s="52">
        <v>8.125</v>
      </c>
      <c r="E133" s="53">
        <v>55825</v>
      </c>
      <c r="F133" s="53">
        <v>56575</v>
      </c>
      <c r="G133" s="53">
        <v>21</v>
      </c>
      <c r="H133" s="53">
        <v>981</v>
      </c>
      <c r="I133" s="53">
        <v>1967.5</v>
      </c>
      <c r="J133" s="53">
        <v>15725</v>
      </c>
      <c r="K133" s="53">
        <v>314.25</v>
      </c>
      <c r="L133" s="53">
        <v>270</v>
      </c>
      <c r="M133" s="53">
        <v>329</v>
      </c>
      <c r="N133" s="143" t="s">
        <v>3</v>
      </c>
      <c r="O133" s="53">
        <v>14025</v>
      </c>
      <c r="P133" s="53">
        <v>23400</v>
      </c>
      <c r="Q133" s="52">
        <v>49.25</v>
      </c>
      <c r="R133" s="52">
        <v>46.774999999999999</v>
      </c>
      <c r="S133" s="71">
        <v>5.7999999999999996E-2</v>
      </c>
      <c r="T133" s="71">
        <v>6.7750000000000005E-2</v>
      </c>
      <c r="U133" s="71">
        <v>0.13300000000000001</v>
      </c>
      <c r="V133" s="71">
        <v>0.58574999999999999</v>
      </c>
      <c r="W133" s="69">
        <v>3.4010000000000002</v>
      </c>
      <c r="X133" s="124"/>
      <c r="Y133" s="124"/>
      <c r="Z133" s="69">
        <v>1.2</v>
      </c>
      <c r="AA133" s="69">
        <v>1.0427500000000001</v>
      </c>
      <c r="AB133" s="69">
        <v>3.7774999999999999</v>
      </c>
    </row>
    <row r="134" spans="1:30" x14ac:dyDescent="0.2">
      <c r="E134" s="53">
        <f t="shared" ref="E134:W134" si="5">AVERAGE(E122:E133)</f>
        <v>49898.303594771241</v>
      </c>
      <c r="F134" s="53">
        <f t="shared" si="5"/>
        <v>50134.100486111107</v>
      </c>
      <c r="G134" s="53">
        <f t="shared" si="5"/>
        <v>36.978240740740745</v>
      </c>
      <c r="H134" s="53">
        <f t="shared" si="5"/>
        <v>990.40277777777783</v>
      </c>
      <c r="I134" s="53">
        <f t="shared" si="5"/>
        <v>1709.6527777777776</v>
      </c>
      <c r="J134" s="53">
        <f t="shared" si="5"/>
        <v>14513.888888888889</v>
      </c>
      <c r="K134" s="53">
        <f t="shared" si="5"/>
        <v>283.02777777777777</v>
      </c>
      <c r="L134" s="53">
        <f t="shared" si="5"/>
        <v>250.41314814814814</v>
      </c>
      <c r="M134" s="53">
        <f t="shared" si="5"/>
        <v>286.72462534040687</v>
      </c>
      <c r="N134" s="52">
        <f t="shared" si="5"/>
        <v>12.098506348686168</v>
      </c>
      <c r="O134" s="53">
        <f t="shared" si="5"/>
        <v>12136.180555555555</v>
      </c>
      <c r="P134" s="53">
        <f t="shared" si="5"/>
        <v>20530.277777777777</v>
      </c>
      <c r="Q134" s="52">
        <f t="shared" si="5"/>
        <v>49.343518518518522</v>
      </c>
      <c r="R134" s="52">
        <f t="shared" si="5"/>
        <v>46.610249999999994</v>
      </c>
      <c r="S134" s="71">
        <f t="shared" si="5"/>
        <v>4.4615402777777778E-2</v>
      </c>
      <c r="T134" s="71">
        <f t="shared" si="5"/>
        <v>7.7110062500000007E-2</v>
      </c>
      <c r="U134" s="71">
        <f t="shared" si="5"/>
        <v>0.19313471042637889</v>
      </c>
      <c r="V134" s="69">
        <f t="shared" si="5"/>
        <v>1.1252803075489657</v>
      </c>
      <c r="W134" s="69">
        <f t="shared" si="5"/>
        <v>4.1958005069444448</v>
      </c>
      <c r="X134" s="52"/>
      <c r="Y134" s="69"/>
      <c r="Z134" s="69">
        <f>AVERAGE(Z122:Z133)</f>
        <v>1.2606041666666665</v>
      </c>
      <c r="AA134" s="69">
        <f>AVERAGE(AA122:AA133)</f>
        <v>1.0744318181818182</v>
      </c>
      <c r="AB134" s="69">
        <f>AVERAGE(AB124:AB133)</f>
        <v>4.3692499999999992</v>
      </c>
    </row>
    <row r="135" spans="1:30" x14ac:dyDescent="0.2">
      <c r="G135" s="53"/>
    </row>
    <row r="136" spans="1:30" x14ac:dyDescent="0.2">
      <c r="A136" t="s">
        <v>154</v>
      </c>
      <c r="B136">
        <v>1999</v>
      </c>
      <c r="C136" s="124" t="s">
        <v>155</v>
      </c>
      <c r="D136" s="124" t="s">
        <v>155</v>
      </c>
      <c r="E136" s="53">
        <f t="shared" ref="C136:W137" si="6">AVERAGE(E52,E66,E80,E94,E108,E122)</f>
        <v>43917.81764705883</v>
      </c>
      <c r="F136" s="53">
        <f t="shared" si="6"/>
        <v>43421.085625000007</v>
      </c>
      <c r="G136" s="53">
        <f t="shared" si="6"/>
        <v>33.766111111111108</v>
      </c>
      <c r="H136" s="53">
        <f t="shared" si="6"/>
        <v>990.66666666666663</v>
      </c>
      <c r="I136" s="53">
        <f t="shared" si="6"/>
        <v>1432.5</v>
      </c>
      <c r="J136" s="53">
        <f t="shared" si="6"/>
        <v>15075</v>
      </c>
      <c r="K136" s="53">
        <f t="shared" si="6"/>
        <v>281.41666666666669</v>
      </c>
      <c r="L136" s="53">
        <f t="shared" si="6"/>
        <v>244.2777777777778</v>
      </c>
      <c r="M136" s="53">
        <f t="shared" si="6"/>
        <v>100.11075692921698</v>
      </c>
      <c r="N136" s="52">
        <f t="shared" si="6"/>
        <v>47.975670918662637</v>
      </c>
      <c r="O136" s="53">
        <f t="shared" si="6"/>
        <v>10514.583333333334</v>
      </c>
      <c r="P136" s="53">
        <f t="shared" si="6"/>
        <v>17470</v>
      </c>
      <c r="Q136" s="124" t="s">
        <v>155</v>
      </c>
      <c r="R136" s="52">
        <f>AVERAGE(R52,R66,R80,R94,R108,R122)</f>
        <v>40.747152777777778</v>
      </c>
      <c r="S136" s="71">
        <f t="shared" ref="S136:U136" si="7">AVERAGE(S52,S66,S80,S94,S108,S122)</f>
        <v>2.1133680555555558E-2</v>
      </c>
      <c r="T136" s="71">
        <f t="shared" si="7"/>
        <v>6.900694444444444E-2</v>
      </c>
      <c r="U136" s="71">
        <f t="shared" si="7"/>
        <v>0.13209375000000001</v>
      </c>
      <c r="V136" s="69">
        <f t="shared" ref="C136:W139" si="8">AVERAGE(V52,V66,V80,V94,V108,V122)</f>
        <v>1.2686354166666667</v>
      </c>
      <c r="W136" s="69">
        <f t="shared" si="8"/>
        <v>3.6337499999999996</v>
      </c>
      <c r="X136" s="69">
        <f>AVERAGE(X52,X80,X108)</f>
        <v>0.81319444444444466</v>
      </c>
      <c r="Y136" s="124" t="s">
        <v>155</v>
      </c>
      <c r="Z136" s="69">
        <f t="shared" ref="Z136:AA136" si="9">AVERAGE(Z52,Z66,Z80,Z94,Z108,Z122)</f>
        <v>0.84666666666666668</v>
      </c>
      <c r="AA136" s="69">
        <f t="shared" si="9"/>
        <v>0.58916666666666673</v>
      </c>
      <c r="AB136" s="124" t="s">
        <v>155</v>
      </c>
      <c r="AD136" s="69"/>
    </row>
    <row r="137" spans="1:30" x14ac:dyDescent="0.2">
      <c r="B137">
        <v>2004</v>
      </c>
      <c r="C137" s="53">
        <f t="shared" si="6"/>
        <v>57983.333333333336</v>
      </c>
      <c r="D137" s="52">
        <f t="shared" si="6"/>
        <v>8.3572222222222212</v>
      </c>
      <c r="E137" s="53">
        <f t="shared" si="6"/>
        <v>45803.666666666664</v>
      </c>
      <c r="F137" s="53">
        <f t="shared" si="6"/>
        <v>45770.840833333328</v>
      </c>
      <c r="G137" s="53">
        <f t="shared" si="6"/>
        <v>54.726111111111102</v>
      </c>
      <c r="H137" s="53">
        <f t="shared" si="6"/>
        <v>1015.611111111111</v>
      </c>
      <c r="I137" s="53">
        <f t="shared" si="6"/>
        <v>1437.2222222222219</v>
      </c>
      <c r="J137" s="53">
        <f t="shared" si="6"/>
        <v>13177.777777777779</v>
      </c>
      <c r="K137" s="53">
        <f t="shared" si="6"/>
        <v>277.22222222222223</v>
      </c>
      <c r="L137" s="53">
        <f t="shared" si="6"/>
        <v>208.76333333333332</v>
      </c>
      <c r="M137" s="53">
        <f t="shared" si="6"/>
        <v>228.68555555555554</v>
      </c>
      <c r="N137" s="52">
        <f t="shared" si="6"/>
        <v>28.197500000000005</v>
      </c>
      <c r="O137" s="53">
        <f t="shared" si="6"/>
        <v>10672.235555555555</v>
      </c>
      <c r="P137" s="53">
        <f t="shared" si="6"/>
        <v>18933.888888888887</v>
      </c>
      <c r="Q137" s="124" t="s">
        <v>155</v>
      </c>
      <c r="R137" s="124" t="s">
        <v>155</v>
      </c>
      <c r="S137" s="71">
        <f t="shared" si="6"/>
        <v>2.5666666666666667E-2</v>
      </c>
      <c r="T137" s="71">
        <f t="shared" si="6"/>
        <v>0.13638888888888887</v>
      </c>
      <c r="U137" s="71">
        <f t="shared" si="6"/>
        <v>3.5138888888888893E-2</v>
      </c>
      <c r="V137" s="71">
        <f t="shared" si="6"/>
        <v>0.69772222222222224</v>
      </c>
      <c r="W137" s="69">
        <f t="shared" si="6"/>
        <v>6.4972222222222227</v>
      </c>
      <c r="X137" s="69">
        <f t="shared" ref="X137:Y147" si="10">AVERAGE(X53,X81,X109)</f>
        <v>0.6</v>
      </c>
      <c r="Y137" s="69">
        <f t="shared" si="10"/>
        <v>81.983333333333334</v>
      </c>
      <c r="Z137" s="69">
        <f t="shared" ref="Z137:AA147" si="11">AVERAGE(Z53,Z67,Z81,Z95,Z109,Z123)</f>
        <v>1.4454166666666666</v>
      </c>
      <c r="AA137" s="124" t="s">
        <v>155</v>
      </c>
      <c r="AB137" s="124" t="s">
        <v>155</v>
      </c>
      <c r="AD137" s="69"/>
    </row>
    <row r="138" spans="1:30" x14ac:dyDescent="0.2">
      <c r="B138">
        <v>2005</v>
      </c>
      <c r="C138" s="53">
        <f t="shared" ref="C138:V138" si="12">AVERAGE(C54,C68,C82,C96,C110,C124)</f>
        <v>57480.416666666664</v>
      </c>
      <c r="D138" s="52">
        <f t="shared" si="12"/>
        <v>8.1100000000000012</v>
      </c>
      <c r="E138" s="53">
        <f t="shared" si="12"/>
        <v>46307.5</v>
      </c>
      <c r="F138" s="53">
        <f t="shared" si="12"/>
        <v>46591.666666666664</v>
      </c>
      <c r="G138" s="53">
        <f t="shared" si="12"/>
        <v>63.277777777777779</v>
      </c>
      <c r="H138" s="53">
        <f t="shared" si="12"/>
        <v>974.23333333333323</v>
      </c>
      <c r="I138" s="53">
        <f t="shared" si="12"/>
        <v>1548.4166666666667</v>
      </c>
      <c r="J138" s="53">
        <f t="shared" si="12"/>
        <v>13196.666666666666</v>
      </c>
      <c r="K138" s="53">
        <f t="shared" si="12"/>
        <v>256.43333333333334</v>
      </c>
      <c r="L138" s="53">
        <f t="shared" si="12"/>
        <v>217.35833333333335</v>
      </c>
      <c r="M138" s="53">
        <f t="shared" si="12"/>
        <v>254.53333333333333</v>
      </c>
      <c r="N138" s="69">
        <f t="shared" si="12"/>
        <v>6.230500000000001</v>
      </c>
      <c r="O138" s="53">
        <f t="shared" si="12"/>
        <v>11516.833333333334</v>
      </c>
      <c r="P138" s="53">
        <f t="shared" si="12"/>
        <v>18942.5</v>
      </c>
      <c r="Q138" s="124" t="s">
        <v>155</v>
      </c>
      <c r="R138" s="124" t="s">
        <v>155</v>
      </c>
      <c r="S138" s="71">
        <f t="shared" si="12"/>
        <v>2.3392111111111114E-2</v>
      </c>
      <c r="T138" s="71">
        <f t="shared" si="12"/>
        <v>9.0590375000000001E-2</v>
      </c>
      <c r="U138" s="71">
        <f t="shared" si="12"/>
        <v>0.60975896135641239</v>
      </c>
      <c r="V138" s="71">
        <f t="shared" si="12"/>
        <v>0.25397564676440471</v>
      </c>
      <c r="W138" s="69">
        <f t="shared" si="8"/>
        <v>8.6825563750000008</v>
      </c>
      <c r="X138" s="69">
        <f t="shared" si="10"/>
        <v>0.58750000000000002</v>
      </c>
      <c r="Y138" s="69">
        <f t="shared" ref="Y138" si="13">AVERAGE(Y54,Y82,Y110)</f>
        <v>143.38048236111112</v>
      </c>
      <c r="Z138" s="69">
        <f t="shared" si="11"/>
        <v>1.4738333333333333</v>
      </c>
      <c r="AA138" s="69">
        <f t="shared" ref="AA138:AA140" si="14">AVERAGE(AA54,AA68,AA82,AA96,AA110,AA124)</f>
        <v>1.1705555555555556</v>
      </c>
      <c r="AB138" s="69">
        <f>AVERAGE(AB68,AB96,AB124)</f>
        <v>6.4783333333333326</v>
      </c>
      <c r="AD138" s="69"/>
    </row>
    <row r="139" spans="1:30" x14ac:dyDescent="0.2">
      <c r="B139">
        <v>2006</v>
      </c>
      <c r="C139" s="53">
        <f t="shared" si="8"/>
        <v>58350</v>
      </c>
      <c r="D139" s="52">
        <f t="shared" si="8"/>
        <v>8.4</v>
      </c>
      <c r="E139" s="53">
        <f t="shared" si="8"/>
        <v>46991.666666666664</v>
      </c>
      <c r="F139" s="53">
        <f t="shared" si="8"/>
        <v>47308.333333333336</v>
      </c>
      <c r="G139" s="53">
        <f t="shared" si="8"/>
        <v>36.375</v>
      </c>
      <c r="H139" s="53">
        <f t="shared" si="8"/>
        <v>1018.3333333333334</v>
      </c>
      <c r="I139" s="53">
        <f t="shared" si="8"/>
        <v>1587.9166666666667</v>
      </c>
      <c r="J139" s="53">
        <f t="shared" si="8"/>
        <v>13370.833333333334</v>
      </c>
      <c r="K139" s="53">
        <f t="shared" si="8"/>
        <v>261.75</v>
      </c>
      <c r="L139" s="53">
        <f t="shared" si="8"/>
        <v>218.375</v>
      </c>
      <c r="M139" s="53">
        <f t="shared" si="8"/>
        <v>243.54166666666666</v>
      </c>
      <c r="N139" s="52">
        <f t="shared" si="8"/>
        <v>11.138333333333334</v>
      </c>
      <c r="O139" s="53">
        <f t="shared" si="8"/>
        <v>11679.166666666666</v>
      </c>
      <c r="P139" s="53">
        <f t="shared" si="8"/>
        <v>19254.166666666668</v>
      </c>
      <c r="Q139" s="52">
        <f t="shared" ref="Q139:R143" si="15">AVERAGE(Q55,Q69,Q83,Q97,Q111,Q125)</f>
        <v>49.68888888888889</v>
      </c>
      <c r="R139" s="52">
        <f t="shared" si="15"/>
        <v>47.205555555555556</v>
      </c>
      <c r="S139" s="71">
        <f t="shared" si="8"/>
        <v>3.204166666666667E-2</v>
      </c>
      <c r="T139" s="71">
        <f t="shared" si="8"/>
        <v>0.11745833333333333</v>
      </c>
      <c r="U139" s="71">
        <f t="shared" si="8"/>
        <v>0.20597733333333335</v>
      </c>
      <c r="V139" s="69">
        <f t="shared" si="8"/>
        <v>1.18115875</v>
      </c>
      <c r="W139" s="69">
        <f t="shared" si="8"/>
        <v>4.6232499999999996</v>
      </c>
      <c r="X139" s="69">
        <f t="shared" si="10"/>
        <v>1.1833333333333333</v>
      </c>
      <c r="Y139" s="69">
        <f t="shared" ref="Y139" si="16">AVERAGE(Y55,Y83,Y111)</f>
        <v>40.521643333333337</v>
      </c>
      <c r="Z139" s="69">
        <f t="shared" si="11"/>
        <v>1.3166666666666667</v>
      </c>
      <c r="AA139" s="69">
        <f t="shared" si="14"/>
        <v>1.1848750000000001</v>
      </c>
      <c r="AB139" s="69">
        <f t="shared" ref="AB139:AB146" si="17">AVERAGE(AB69,AB97,AB125)</f>
        <v>5.3566666666666665</v>
      </c>
    </row>
    <row r="140" spans="1:30" x14ac:dyDescent="0.2">
      <c r="B140">
        <v>2007</v>
      </c>
      <c r="C140" s="53">
        <f t="shared" ref="C140:W140" si="18">AVERAGE(C56,C70,C84,C98,C112,C126)</f>
        <v>59173.166666666664</v>
      </c>
      <c r="D140" s="52">
        <f t="shared" si="18"/>
        <v>8.2874999999999996</v>
      </c>
      <c r="E140" s="53">
        <f t="shared" si="18"/>
        <v>48066.666666666664</v>
      </c>
      <c r="F140" s="53">
        <f t="shared" si="18"/>
        <v>48100</v>
      </c>
      <c r="G140" s="53">
        <f t="shared" si="18"/>
        <v>35.986111111111107</v>
      </c>
      <c r="H140" s="53">
        <f t="shared" si="18"/>
        <v>1048.3333333333333</v>
      </c>
      <c r="I140" s="53">
        <f t="shared" si="18"/>
        <v>1659.1666666666667</v>
      </c>
      <c r="J140" s="53">
        <f t="shared" si="18"/>
        <v>13783.333333333334</v>
      </c>
      <c r="K140" s="53">
        <f t="shared" si="18"/>
        <v>266</v>
      </c>
      <c r="L140" s="53">
        <f t="shared" si="18"/>
        <v>232</v>
      </c>
      <c r="M140" s="53">
        <f t="shared" si="18"/>
        <v>268.625</v>
      </c>
      <c r="N140" s="52">
        <f t="shared" si="18"/>
        <v>10.5625</v>
      </c>
      <c r="O140" s="53">
        <f t="shared" si="18"/>
        <v>11760.833333333334</v>
      </c>
      <c r="P140" s="53">
        <f t="shared" si="18"/>
        <v>19450</v>
      </c>
      <c r="Q140" s="52">
        <f t="shared" si="15"/>
        <v>55.254166666666663</v>
      </c>
      <c r="R140" s="52">
        <f t="shared" si="15"/>
        <v>52.145833333333336</v>
      </c>
      <c r="S140" s="71">
        <f t="shared" si="18"/>
        <v>6.5750000000000017E-2</v>
      </c>
      <c r="T140" s="71">
        <f t="shared" si="18"/>
        <v>0.18537499999999998</v>
      </c>
      <c r="U140" s="71">
        <f t="shared" si="18"/>
        <v>0.11729166666666664</v>
      </c>
      <c r="V140" s="69">
        <f t="shared" si="18"/>
        <v>1.5399999999999998</v>
      </c>
      <c r="W140" s="69">
        <f t="shared" si="18"/>
        <v>6.361041666666666</v>
      </c>
      <c r="X140" s="69">
        <f t="shared" si="10"/>
        <v>0.98750000000000016</v>
      </c>
      <c r="Y140" s="69">
        <f t="shared" ref="Y140" si="19">AVERAGE(Y56,Y84,Y112)</f>
        <v>104.63046605769227</v>
      </c>
      <c r="Z140" s="69">
        <f t="shared" si="11"/>
        <v>1.4547916666666669</v>
      </c>
      <c r="AA140" s="69">
        <f t="shared" si="14"/>
        <v>1.2844583333333333</v>
      </c>
      <c r="AB140" s="69">
        <f t="shared" si="17"/>
        <v>6.1233333333333322</v>
      </c>
    </row>
    <row r="141" spans="1:30" x14ac:dyDescent="0.2">
      <c r="B141">
        <v>2008</v>
      </c>
      <c r="C141" s="53">
        <f t="shared" ref="C141:W141" si="20">AVERAGE(C57,C71,C85,C99,C113,C127)</f>
        <v>59612.5</v>
      </c>
      <c r="D141" s="52">
        <f t="shared" si="20"/>
        <v>8.3416666666666668</v>
      </c>
      <c r="E141" s="53">
        <f t="shared" si="20"/>
        <v>49116.666666666664</v>
      </c>
      <c r="F141" s="53">
        <f t="shared" si="20"/>
        <v>48779.166666666664</v>
      </c>
      <c r="G141" s="53">
        <f t="shared" si="20"/>
        <v>35.041666666666664</v>
      </c>
      <c r="H141" s="53">
        <f t="shared" si="20"/>
        <v>1034.6666666666667</v>
      </c>
      <c r="I141" s="53">
        <f t="shared" si="20"/>
        <v>1702.5</v>
      </c>
      <c r="J141" s="53">
        <f t="shared" si="20"/>
        <v>13983.333333333334</v>
      </c>
      <c r="K141" s="53">
        <f t="shared" si="20"/>
        <v>273.33333333333331</v>
      </c>
      <c r="L141" s="53">
        <f t="shared" si="20"/>
        <v>248.45833333333334</v>
      </c>
      <c r="M141" s="53">
        <f t="shared" si="20"/>
        <v>294.375</v>
      </c>
      <c r="N141" s="52">
        <f t="shared" si="20"/>
        <v>4.2270833333333337</v>
      </c>
      <c r="O141" s="53">
        <f t="shared" si="20"/>
        <v>11938.333333333334</v>
      </c>
      <c r="P141" s="53">
        <f t="shared" si="20"/>
        <v>19687.5</v>
      </c>
      <c r="Q141" s="52">
        <f t="shared" si="15"/>
        <v>47.354166666666664</v>
      </c>
      <c r="R141" s="52">
        <f t="shared" si="15"/>
        <v>46.104166666666664</v>
      </c>
      <c r="S141" s="71">
        <f t="shared" si="20"/>
        <v>4.2375000000000003E-2</v>
      </c>
      <c r="T141" s="71">
        <f t="shared" si="20"/>
        <v>7.8708333333333338E-2</v>
      </c>
      <c r="U141" s="71">
        <f t="shared" si="20"/>
        <v>0.11683333333333334</v>
      </c>
      <c r="V141" s="69">
        <f t="shared" si="20"/>
        <v>1.8411249999999999</v>
      </c>
      <c r="W141" s="69">
        <f t="shared" si="20"/>
        <v>3.5474583333333332</v>
      </c>
      <c r="X141" s="69">
        <f t="shared" si="10"/>
        <v>1.4416666666666667</v>
      </c>
      <c r="Y141" s="69">
        <f t="shared" ref="Y141" si="21">AVERAGE(Y57,Y85,Y113)</f>
        <v>32.68386509259259</v>
      </c>
      <c r="Z141" s="69">
        <f t="shared" si="11"/>
        <v>1.3332916666666665</v>
      </c>
      <c r="AA141" s="69">
        <f>AVERAGE(AA57,AA71,AA85,AA99,AA113,AA127)</f>
        <v>1.1623749999999999</v>
      </c>
      <c r="AB141" s="69">
        <f t="shared" si="17"/>
        <v>5.3866666666666676</v>
      </c>
    </row>
    <row r="142" spans="1:30" x14ac:dyDescent="0.2">
      <c r="B142">
        <v>2009</v>
      </c>
      <c r="C142" s="53">
        <f t="shared" ref="C142:W142" si="22">AVERAGE(C58,C72,C86,C100,C114,C128)</f>
        <v>62533.333333333336</v>
      </c>
      <c r="D142" s="52">
        <f t="shared" si="22"/>
        <v>8.2583333333333329</v>
      </c>
      <c r="E142" s="53">
        <f t="shared" si="22"/>
        <v>50554.166666666664</v>
      </c>
      <c r="F142" s="53">
        <f t="shared" si="22"/>
        <v>51062.5</v>
      </c>
      <c r="G142" s="53">
        <f t="shared" si="22"/>
        <v>30.291666666666668</v>
      </c>
      <c r="H142" s="53">
        <f t="shared" si="22"/>
        <v>1003.9166666666666</v>
      </c>
      <c r="I142" s="53">
        <f t="shared" si="22"/>
        <v>1760.4166666666667</v>
      </c>
      <c r="J142" s="53">
        <f t="shared" si="22"/>
        <v>14645.833333333334</v>
      </c>
      <c r="K142" s="53">
        <f t="shared" si="22"/>
        <v>278.95833333333331</v>
      </c>
      <c r="L142" s="53">
        <f t="shared" si="22"/>
        <v>253.79166666666666</v>
      </c>
      <c r="M142" s="53">
        <f t="shared" si="22"/>
        <v>302.83333333333331</v>
      </c>
      <c r="N142" s="52">
        <f t="shared" si="22"/>
        <v>19.5</v>
      </c>
      <c r="O142" s="53">
        <f t="shared" si="22"/>
        <v>12405</v>
      </c>
      <c r="P142" s="53">
        <f t="shared" si="22"/>
        <v>20812.5</v>
      </c>
      <c r="Q142" s="52">
        <f t="shared" si="15"/>
        <v>48.533333333333331</v>
      </c>
      <c r="R142" s="52">
        <f t="shared" si="15"/>
        <v>46.820833333333333</v>
      </c>
      <c r="S142" s="71">
        <f t="shared" si="22"/>
        <v>6.0995833333333339E-2</v>
      </c>
      <c r="T142" s="71">
        <f t="shared" si="22"/>
        <v>6.2045833333333335E-2</v>
      </c>
      <c r="U142" s="71">
        <f t="shared" si="22"/>
        <v>0.18940416666666668</v>
      </c>
      <c r="V142" s="69">
        <f t="shared" si="22"/>
        <v>1.6407257916666669</v>
      </c>
      <c r="W142" s="69">
        <f t="shared" si="22"/>
        <v>2.9044458333333334</v>
      </c>
      <c r="X142" s="69">
        <f t="shared" si="10"/>
        <v>1.8166666666666667</v>
      </c>
      <c r="Y142" s="69">
        <f t="shared" ref="Y142" si="23">AVERAGE(Y58,Y86,Y114)</f>
        <v>17.859635247252747</v>
      </c>
      <c r="Z142" s="69">
        <f t="shared" si="11"/>
        <v>1.0982499999999999</v>
      </c>
      <c r="AA142" s="69">
        <f>AVERAGE(AA58,AA72,AA86,AA100,AA114,AA128)</f>
        <v>0.95125000000000004</v>
      </c>
      <c r="AB142" s="69">
        <f t="shared" si="17"/>
        <v>4.958333333333333</v>
      </c>
    </row>
    <row r="143" spans="1:30" x14ac:dyDescent="0.2">
      <c r="B143">
        <v>2010</v>
      </c>
      <c r="C143" s="53">
        <f t="shared" ref="C143:M143" si="24">AVERAGE(C59,C73,C87,C101,C115,C129)</f>
        <v>63579.166666666664</v>
      </c>
      <c r="D143" s="52">
        <f t="shared" si="24"/>
        <v>8.2208333333333332</v>
      </c>
      <c r="E143" s="53">
        <f t="shared" si="24"/>
        <v>51179.166666666664</v>
      </c>
      <c r="F143" s="53">
        <f t="shared" si="24"/>
        <v>51829.166666666664</v>
      </c>
      <c r="G143" s="53">
        <f t="shared" si="24"/>
        <v>20.25</v>
      </c>
      <c r="H143" s="53">
        <f t="shared" si="24"/>
        <v>982</v>
      </c>
      <c r="I143" s="53">
        <f t="shared" si="24"/>
        <v>1800.4166666666667</v>
      </c>
      <c r="J143" s="53">
        <f t="shared" si="24"/>
        <v>14925</v>
      </c>
      <c r="K143" s="53">
        <f t="shared" si="24"/>
        <v>289.29166666666669</v>
      </c>
      <c r="L143" s="53">
        <f t="shared" si="24"/>
        <v>266.20833333333331</v>
      </c>
      <c r="M143" s="53">
        <f t="shared" si="24"/>
        <v>324.70833333333331</v>
      </c>
      <c r="N143" s="80" t="s">
        <v>3</v>
      </c>
      <c r="O143" s="53">
        <f t="shared" ref="O143:W143" si="25">AVERAGE(O59,O73,O87,O101,O115,O129)</f>
        <v>12321.25</v>
      </c>
      <c r="P143" s="53">
        <f t="shared" si="25"/>
        <v>21341.666666666668</v>
      </c>
      <c r="Q143" s="52">
        <f t="shared" si="15"/>
        <v>49.63750000000001</v>
      </c>
      <c r="R143" s="52">
        <f t="shared" si="15"/>
        <v>47.375</v>
      </c>
      <c r="S143" s="71">
        <f t="shared" si="25"/>
        <v>4.5237500000000007E-2</v>
      </c>
      <c r="T143" s="71">
        <f t="shared" si="25"/>
        <v>5.1833333333333335E-2</v>
      </c>
      <c r="U143" s="71">
        <f t="shared" si="25"/>
        <v>0.19025</v>
      </c>
      <c r="V143" s="71">
        <f t="shared" si="25"/>
        <v>0.94279166666666658</v>
      </c>
      <c r="W143" s="69">
        <f t="shared" si="25"/>
        <v>3.3527291666666663</v>
      </c>
      <c r="X143" s="69">
        <f t="shared" si="10"/>
        <v>1.8333333333333333</v>
      </c>
      <c r="Y143" s="69">
        <f t="shared" ref="Y143" si="26">AVERAGE(Y59,Y87,Y115)</f>
        <v>21.106371111111113</v>
      </c>
      <c r="Z143" s="69">
        <f t="shared" si="11"/>
        <v>1.2680833333333335</v>
      </c>
      <c r="AA143" s="69">
        <f>AVERAGE(AA59,AA73,AA87,AA101,AA115,AA129)</f>
        <v>1.1628749999999999</v>
      </c>
      <c r="AB143" s="69">
        <f t="shared" si="17"/>
        <v>5.1755555555555555</v>
      </c>
    </row>
    <row r="144" spans="1:30" x14ac:dyDescent="0.2">
      <c r="B144">
        <v>2011</v>
      </c>
      <c r="C144" s="53">
        <f t="shared" ref="C144:W144" si="27">AVERAGE(C60,C74,C88,C102,C116,C130)</f>
        <v>65100</v>
      </c>
      <c r="D144" s="52">
        <f t="shared" si="27"/>
        <v>8.2249999999999996</v>
      </c>
      <c r="E144" s="53">
        <f t="shared" si="27"/>
        <v>52525</v>
      </c>
      <c r="F144" s="53">
        <f t="shared" si="27"/>
        <v>52945.833333333336</v>
      </c>
      <c r="G144" s="53">
        <f t="shared" si="27"/>
        <v>20.208333333333332</v>
      </c>
      <c r="H144" s="53">
        <f t="shared" si="27"/>
        <v>952.875</v>
      </c>
      <c r="I144" s="53">
        <f t="shared" si="27"/>
        <v>1802.0833333333333</v>
      </c>
      <c r="J144" s="53">
        <f t="shared" si="27"/>
        <v>15391.666666666666</v>
      </c>
      <c r="K144" s="53">
        <f t="shared" si="27"/>
        <v>285.95833333333331</v>
      </c>
      <c r="L144" s="53">
        <f t="shared" si="27"/>
        <v>270.70833333333331</v>
      </c>
      <c r="M144" s="53">
        <f t="shared" si="27"/>
        <v>326.75</v>
      </c>
      <c r="N144" s="80" t="s">
        <v>3</v>
      </c>
      <c r="O144" s="53">
        <f t="shared" si="27"/>
        <v>12789.166666666666</v>
      </c>
      <c r="P144" s="53">
        <f t="shared" si="27"/>
        <v>21550</v>
      </c>
      <c r="Q144" s="52">
        <f t="shared" si="27"/>
        <v>48.966666666666661</v>
      </c>
      <c r="R144" s="52">
        <f t="shared" si="27"/>
        <v>46.24583333333333</v>
      </c>
      <c r="S144" s="71">
        <f t="shared" si="27"/>
        <v>5.2566666666666657E-2</v>
      </c>
      <c r="T144" s="71">
        <f t="shared" si="27"/>
        <v>5.7874999999999989E-2</v>
      </c>
      <c r="U144" s="71">
        <f t="shared" si="27"/>
        <v>0.23880555555555552</v>
      </c>
      <c r="V144" s="71">
        <f t="shared" si="27"/>
        <v>0.47883333333333328</v>
      </c>
      <c r="W144" s="69">
        <f t="shared" si="27"/>
        <v>3.5102500000000005</v>
      </c>
      <c r="X144" s="69">
        <f t="shared" si="10"/>
        <v>1.8083333333333336</v>
      </c>
      <c r="Y144" s="69">
        <f t="shared" ref="Y144" si="28">AVERAGE(Y60,Y88,Y116)</f>
        <v>18.832274999999999</v>
      </c>
      <c r="Z144" s="69">
        <f t="shared" si="11"/>
        <v>1.5716666666666665</v>
      </c>
      <c r="AA144" s="69">
        <f>AVERAGE(AA60,AA74,AA88,AA102,AA116,AA130)</f>
        <v>1.469166666666667</v>
      </c>
      <c r="AB144" s="69">
        <f t="shared" si="17"/>
        <v>4.9000000000000004</v>
      </c>
    </row>
    <row r="145" spans="2:28" x14ac:dyDescent="0.2">
      <c r="B145">
        <v>2012</v>
      </c>
      <c r="C145" s="53">
        <f t="shared" ref="C145:R147" si="29">AVERAGE(C61,C75,C89,C103,C117,C131)</f>
        <v>65925</v>
      </c>
      <c r="D145" s="52">
        <f t="shared" si="29"/>
        <v>8.2541666666666682</v>
      </c>
      <c r="E145" s="53">
        <f t="shared" si="29"/>
        <v>53229.166666666664</v>
      </c>
      <c r="F145" s="53">
        <f t="shared" si="29"/>
        <v>53829.166666666664</v>
      </c>
      <c r="G145" s="53">
        <f t="shared" si="29"/>
        <v>23.208333333333332</v>
      </c>
      <c r="H145" s="53">
        <f t="shared" si="29"/>
        <v>937</v>
      </c>
      <c r="I145" s="53">
        <f t="shared" si="29"/>
        <v>1863.3333333333333</v>
      </c>
      <c r="J145" s="53">
        <f t="shared" si="29"/>
        <v>15358.333333333334</v>
      </c>
      <c r="K145" s="53">
        <f t="shared" si="29"/>
        <v>301.66666666666669</v>
      </c>
      <c r="L145" s="53">
        <f t="shared" si="29"/>
        <v>276.54166666666669</v>
      </c>
      <c r="M145" s="53">
        <f t="shared" si="29"/>
        <v>328.79166666666669</v>
      </c>
      <c r="N145" s="52">
        <f t="shared" si="29"/>
        <v>8.7166666666666668</v>
      </c>
      <c r="O145" s="53">
        <f t="shared" si="29"/>
        <v>13003.333333333334</v>
      </c>
      <c r="P145" s="53">
        <f t="shared" si="29"/>
        <v>22204.166666666668</v>
      </c>
      <c r="Q145" s="52">
        <f t="shared" si="29"/>
        <v>51.770833333333336</v>
      </c>
      <c r="R145" s="52">
        <f t="shared" si="29"/>
        <v>49.412500000000001</v>
      </c>
      <c r="S145" s="71">
        <f t="shared" ref="S145:W145" si="30">AVERAGE(S61,S75,S89,S103,S117,S131)</f>
        <v>6.1995833333333326E-2</v>
      </c>
      <c r="T145" s="71">
        <f t="shared" si="30"/>
        <v>7.9000000000000001E-2</v>
      </c>
      <c r="U145" s="71">
        <f t="shared" si="30"/>
        <v>0.12391666666666667</v>
      </c>
      <c r="V145" s="71">
        <f t="shared" si="30"/>
        <v>0.88720833333333327</v>
      </c>
      <c r="W145" s="69">
        <f t="shared" si="30"/>
        <v>3.1993666666666667</v>
      </c>
      <c r="X145" s="69">
        <f t="shared" si="10"/>
        <v>1.3083333333333331</v>
      </c>
      <c r="Y145" s="69">
        <f t="shared" ref="Y145" si="31">AVERAGE(Y61,Y89,Y117)</f>
        <v>37.176945634920635</v>
      </c>
      <c r="Z145" s="69">
        <f t="shared" si="11"/>
        <v>1.3600416666666666</v>
      </c>
      <c r="AA145" s="69">
        <f>AVERAGE(AA61,AA75,AA89,AA103,AA117,AA131)</f>
        <v>1.1095833333333334</v>
      </c>
      <c r="AB145" s="69">
        <f t="shared" si="17"/>
        <v>5.2074999999999996</v>
      </c>
    </row>
    <row r="146" spans="2:28" x14ac:dyDescent="0.2">
      <c r="B146">
        <v>2013</v>
      </c>
      <c r="C146" s="53">
        <f t="shared" si="29"/>
        <v>66395.833333333328</v>
      </c>
      <c r="D146" s="52">
        <f t="shared" si="29"/>
        <v>8.2083333333333321</v>
      </c>
      <c r="E146" s="53">
        <f t="shared" si="29"/>
        <v>54116.666666666664</v>
      </c>
      <c r="F146" s="53">
        <f t="shared" si="29"/>
        <v>54720.833333333336</v>
      </c>
      <c r="G146" s="53">
        <f t="shared" si="29"/>
        <v>25.458333333333332</v>
      </c>
      <c r="H146" s="53">
        <f t="shared" si="29"/>
        <v>923.08333333333337</v>
      </c>
      <c r="I146" s="53">
        <f t="shared" si="29"/>
        <v>1914.1666666666667</v>
      </c>
      <c r="J146" s="53">
        <f t="shared" si="29"/>
        <v>15245.833333333334</v>
      </c>
      <c r="K146" s="53">
        <f t="shared" si="29"/>
        <v>300.08333333333331</v>
      </c>
      <c r="L146" s="53">
        <f t="shared" si="29"/>
        <v>280.58333333333331</v>
      </c>
      <c r="M146" s="53">
        <f t="shared" si="29"/>
        <v>340.25</v>
      </c>
      <c r="N146" s="52">
        <f t="shared" si="29"/>
        <v>10.945</v>
      </c>
      <c r="O146" s="53">
        <f t="shared" si="29"/>
        <v>13550</v>
      </c>
      <c r="P146" s="53">
        <f t="shared" si="29"/>
        <v>22616.666666666668</v>
      </c>
      <c r="Q146" s="52">
        <f t="shared" si="29"/>
        <v>47.095833333333331</v>
      </c>
      <c r="R146" s="52">
        <f t="shared" si="29"/>
        <v>44.570833333333326</v>
      </c>
      <c r="S146" s="71">
        <f t="shared" ref="S146:W147" si="32">AVERAGE(S62,S76,S90,S104,S118,S132)</f>
        <v>6.1291666666666668E-2</v>
      </c>
      <c r="T146" s="71">
        <f t="shared" si="32"/>
        <v>8.4874999999999992E-2</v>
      </c>
      <c r="U146" s="71">
        <f t="shared" si="32"/>
        <v>0.15122222222222226</v>
      </c>
      <c r="V146" s="71">
        <f t="shared" si="32"/>
        <v>0.51617541666666666</v>
      </c>
      <c r="W146" s="69">
        <f t="shared" si="32"/>
        <v>3.3308783749999997</v>
      </c>
      <c r="X146" s="69">
        <f t="shared" si="10"/>
        <v>0.92499999999999993</v>
      </c>
      <c r="Y146" s="69">
        <f t="shared" ref="Y146" si="33">AVERAGE(Y62,Y90,Y118)</f>
        <v>27.980842777777781</v>
      </c>
      <c r="Z146" s="69">
        <f t="shared" si="11"/>
        <v>1.2645833333333332</v>
      </c>
      <c r="AA146" s="69">
        <f t="shared" si="11"/>
        <v>1.1238333333333332</v>
      </c>
      <c r="AB146" s="69">
        <f t="shared" si="17"/>
        <v>5.5983333333333336</v>
      </c>
    </row>
    <row r="147" spans="2:28" x14ac:dyDescent="0.2">
      <c r="B147">
        <v>2014</v>
      </c>
      <c r="C147" s="53">
        <f t="shared" si="29"/>
        <v>68145.833333333328</v>
      </c>
      <c r="D147" s="52">
        <f t="shared" si="29"/>
        <v>8.2125000000000004</v>
      </c>
      <c r="E147" s="53">
        <f t="shared" si="29"/>
        <v>55783.333333333336</v>
      </c>
      <c r="F147" s="53">
        <f t="shared" si="29"/>
        <v>56808.333333333336</v>
      </c>
      <c r="G147" s="53">
        <f t="shared" si="29"/>
        <v>26.958333333333332</v>
      </c>
      <c r="H147" s="53">
        <f t="shared" si="29"/>
        <v>980.375</v>
      </c>
      <c r="I147" s="53">
        <f t="shared" si="29"/>
        <v>1984.1666666666667</v>
      </c>
      <c r="J147" s="53">
        <f t="shared" si="29"/>
        <v>15833.333333333334</v>
      </c>
      <c r="K147" s="53">
        <f t="shared" si="29"/>
        <v>313.20833333333331</v>
      </c>
      <c r="L147" s="53">
        <f t="shared" si="29"/>
        <v>268.83333333333331</v>
      </c>
      <c r="M147" s="53">
        <f t="shared" si="29"/>
        <v>323.79166666666669</v>
      </c>
      <c r="N147" s="52">
        <f t="shared" si="29"/>
        <v>3.85</v>
      </c>
      <c r="O147" s="53">
        <f t="shared" si="29"/>
        <v>14041.666666666666</v>
      </c>
      <c r="P147" s="53">
        <f t="shared" si="29"/>
        <v>23495.833333333332</v>
      </c>
      <c r="Q147" s="52">
        <f t="shared" si="29"/>
        <v>49.416666666666664</v>
      </c>
      <c r="R147" s="52">
        <f t="shared" si="29"/>
        <v>46.249999999999993</v>
      </c>
      <c r="S147" s="71">
        <f t="shared" si="32"/>
        <v>6.3916666666666663E-2</v>
      </c>
      <c r="T147" s="71">
        <f t="shared" si="32"/>
        <v>7.7069444444444454E-2</v>
      </c>
      <c r="U147" s="71">
        <f t="shared" si="32"/>
        <v>0.10658333333333332</v>
      </c>
      <c r="V147" s="71">
        <f t="shared" si="32"/>
        <v>0.37837499999999996</v>
      </c>
      <c r="W147" s="69">
        <f t="shared" si="32"/>
        <v>3.384319444444444</v>
      </c>
      <c r="X147" s="69">
        <f t="shared" si="10"/>
        <v>1.2416666666666665</v>
      </c>
      <c r="Y147" s="69">
        <f t="shared" ref="Y147" si="34">AVERAGE(Y63,Y91,Y119)</f>
        <v>37.932322222222218</v>
      </c>
      <c r="Z147" s="69">
        <f t="shared" si="11"/>
        <v>1.2833333333333334</v>
      </c>
      <c r="AA147" s="69">
        <f t="shared" si="11"/>
        <v>1.1224583333333331</v>
      </c>
      <c r="AB147" s="69">
        <f>AVERAGE(AB77,AB105,AB133)</f>
        <v>4.8366666666666669</v>
      </c>
    </row>
    <row r="148" spans="2:28" x14ac:dyDescent="0.2">
      <c r="C148" s="53"/>
      <c r="D148" s="52"/>
      <c r="E148" s="53"/>
      <c r="F148" s="53"/>
      <c r="G148" s="53"/>
      <c r="H148" s="53"/>
      <c r="I148" s="53"/>
      <c r="J148" s="53"/>
      <c r="K148" s="53"/>
      <c r="L148" s="53"/>
      <c r="M148" s="53"/>
      <c r="N148" s="52"/>
      <c r="O148" s="53"/>
      <c r="P148" s="53"/>
      <c r="Q148" s="52"/>
      <c r="R148" s="52"/>
      <c r="S148" s="71"/>
      <c r="T148" s="71"/>
      <c r="U148" s="71"/>
      <c r="V148" s="71"/>
      <c r="W148" s="69"/>
      <c r="X148" s="69"/>
      <c r="Y148" s="69"/>
      <c r="Z148" s="69"/>
      <c r="AA148" s="69"/>
      <c r="AB148" s="69"/>
    </row>
    <row r="149" spans="2:28" x14ac:dyDescent="0.2">
      <c r="C149" s="53"/>
      <c r="D149" s="52"/>
      <c r="E149" s="53"/>
      <c r="F149" s="53"/>
      <c r="G149" s="53"/>
      <c r="H149" s="53"/>
      <c r="I149" s="53"/>
      <c r="J149" s="53"/>
      <c r="K149" s="53"/>
      <c r="L149" s="53"/>
      <c r="M149" s="53"/>
      <c r="N149" s="52"/>
      <c r="O149" s="53"/>
      <c r="P149" s="53"/>
      <c r="Q149" s="52"/>
      <c r="R149" s="52"/>
      <c r="S149" s="71"/>
      <c r="T149" s="71"/>
      <c r="U149" s="71"/>
      <c r="V149" s="71"/>
      <c r="W149" s="69"/>
      <c r="X149" s="69"/>
      <c r="Y149" s="69"/>
      <c r="Z149" s="69"/>
      <c r="AA149" s="69"/>
      <c r="AB149" s="69"/>
    </row>
    <row r="150" spans="2:28" x14ac:dyDescent="0.2">
      <c r="C150" s="53"/>
      <c r="D150" s="52"/>
      <c r="E150" s="53"/>
      <c r="F150" s="53"/>
      <c r="G150" s="53"/>
      <c r="H150" s="53"/>
      <c r="I150" s="53"/>
      <c r="J150" s="53"/>
      <c r="K150" s="53"/>
      <c r="L150" s="53"/>
      <c r="M150" s="53"/>
      <c r="N150" s="52"/>
      <c r="O150" s="53"/>
      <c r="P150" s="53"/>
      <c r="Q150" s="52"/>
      <c r="R150" s="52"/>
      <c r="S150" s="71"/>
      <c r="T150" s="71"/>
      <c r="U150" s="71"/>
      <c r="V150" s="71"/>
      <c r="W150" s="69"/>
      <c r="X150" s="69"/>
      <c r="Y150" s="69"/>
      <c r="Z150" s="69"/>
      <c r="AA150" s="69"/>
      <c r="AB150" s="69"/>
    </row>
    <row r="151" spans="2:28" x14ac:dyDescent="0.2">
      <c r="B151" t="s">
        <v>348</v>
      </c>
      <c r="C151" s="53">
        <f t="shared" ref="C151:M151" si="35">(C63+C77+C91+C105+C119+C133)/6</f>
        <v>68145.833333333328</v>
      </c>
      <c r="D151" s="53">
        <f t="shared" si="35"/>
        <v>8.2125000000000004</v>
      </c>
      <c r="E151" s="53">
        <f t="shared" si="35"/>
        <v>55783.333333333336</v>
      </c>
      <c r="F151" s="53">
        <f t="shared" si="35"/>
        <v>56808.333333333336</v>
      </c>
      <c r="G151" s="53">
        <f t="shared" si="35"/>
        <v>26.958333333333332</v>
      </c>
      <c r="H151" s="53">
        <f t="shared" si="35"/>
        <v>980.375</v>
      </c>
      <c r="I151" s="53">
        <f t="shared" si="35"/>
        <v>1984.1666666666667</v>
      </c>
      <c r="J151" s="53">
        <f t="shared" si="35"/>
        <v>15833.333333333334</v>
      </c>
      <c r="K151" s="53">
        <f t="shared" si="35"/>
        <v>313.20833333333331</v>
      </c>
      <c r="L151" s="53">
        <f t="shared" si="35"/>
        <v>268.83333333333331</v>
      </c>
      <c r="M151" s="53">
        <f t="shared" si="35"/>
        <v>323.79166666666669</v>
      </c>
      <c r="N151" s="53"/>
      <c r="O151" s="53">
        <f t="shared" ref="O151:W151" si="36">(O63+O77+O91+O105+O119+O133)/6</f>
        <v>14041.666666666666</v>
      </c>
      <c r="P151" s="53">
        <f t="shared" si="36"/>
        <v>23495.833333333332</v>
      </c>
      <c r="Q151" s="52">
        <f t="shared" si="36"/>
        <v>49.416666666666664</v>
      </c>
      <c r="R151" s="52">
        <f t="shared" si="36"/>
        <v>46.249999999999993</v>
      </c>
      <c r="S151" s="71">
        <f t="shared" si="36"/>
        <v>6.3916666666666663E-2</v>
      </c>
      <c r="T151" s="71">
        <f t="shared" si="36"/>
        <v>7.7069444444444454E-2</v>
      </c>
      <c r="U151" s="71">
        <f t="shared" si="36"/>
        <v>0.10658333333333332</v>
      </c>
      <c r="V151" s="71">
        <f t="shared" si="36"/>
        <v>0.37837499999999996</v>
      </c>
      <c r="W151" s="69">
        <f t="shared" si="36"/>
        <v>3.384319444444444</v>
      </c>
      <c r="X151" s="69">
        <f>(X63+X77+X91+X105+X119+X133)/3</f>
        <v>1.2416666666666665</v>
      </c>
      <c r="Y151" s="69">
        <f>(Y63+Y77+Y91+Y105+Y119+Y133)/3</f>
        <v>37.932322222222218</v>
      </c>
      <c r="Z151" s="69">
        <f>(Z63+Z77+Z91+Z105+Z119+Z133)/6</f>
        <v>1.2833333333333334</v>
      </c>
      <c r="AA151" s="69">
        <f>(AA63+AA77+AA91+AA105+AA119+AA133)/6</f>
        <v>1.1224583333333331</v>
      </c>
      <c r="AB151" s="69">
        <f>(AB77+AB105+AB133)/3</f>
        <v>4.8366666666666669</v>
      </c>
    </row>
  </sheetData>
  <phoneticPr fontId="7" type="noConversion"/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Info</vt:lpstr>
      <vt:lpstr>Profiles-SD-Chl</vt:lpstr>
      <vt:lpstr>Ions</vt:lpstr>
      <vt:lpstr>Nutrients</vt:lpstr>
      <vt:lpstr>Se</vt:lpstr>
      <vt:lpstr>Summary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Holdren, Chris</dc:creator>
  <cp:lastModifiedBy>Blasius, Becky J</cp:lastModifiedBy>
  <cp:lastPrinted>2006-01-11T18:21:03Z</cp:lastPrinted>
  <dcterms:created xsi:type="dcterms:W3CDTF">2005-08-24T14:56:16Z</dcterms:created>
  <dcterms:modified xsi:type="dcterms:W3CDTF">2015-01-13T20:25:00Z</dcterms:modified>
</cp:coreProperties>
</file>